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7" activeTab="0"/>
  </bookViews>
  <sheets>
    <sheet name="Московская 146" sheetId="1" r:id="rId1"/>
    <sheet name="Производственная 16" sheetId="2" r:id="rId2"/>
    <sheet name="Воровского 133" sheetId="3" r:id="rId3"/>
    <sheet name="Производственная 8к1" sheetId="4" r:id="rId4"/>
    <sheet name="Воровского 115к1" sheetId="5" r:id="rId5"/>
    <sheet name="Менделеева 28" sheetId="6" r:id="rId6"/>
    <sheet name="Менделеева 26" sheetId="7" r:id="rId7"/>
    <sheet name="Воровского 121" sheetId="8" r:id="rId8"/>
    <sheet name="Московская 134" sheetId="9" r:id="rId9"/>
    <sheet name="Лепсе 77к1" sheetId="10" r:id="rId10"/>
    <sheet name="Воровского 113к1" sheetId="11" r:id="rId11"/>
  </sheets>
  <definedNames/>
  <calcPr fullCalcOnLoad="1"/>
</workbook>
</file>

<file path=xl/sharedStrings.xml><?xml version="1.0" encoding="utf-8"?>
<sst xmlns="http://schemas.openxmlformats.org/spreadsheetml/2006/main" count="2417" uniqueCount="151">
  <si>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</si>
  <si>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</si>
  <si>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</si>
  <si>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</si>
  <si>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</si>
  <si>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indexed="8"/>
        <rFont val="Times New Roman"/>
        <family val="1"/>
      </rPr>
      <t> 1.        1.        1.        </t>
    </r>
  </si>
  <si>
    <t>Дата заполнения/внесения изменений</t>
  </si>
  <si>
    <t>-</t>
  </si>
  <si>
    <r>
      <t xml:space="preserve">2.       </t>
    </r>
    <r>
      <rPr>
        <b/>
        <sz val="12"/>
        <color indexed="8"/>
        <rFont val="Times New Roman"/>
        <family val="1"/>
      </rPr>
      <t> 2.        2.        2.        </t>
    </r>
  </si>
  <si>
    <t>Дата начала отчетного периода</t>
  </si>
  <si>
    <r>
      <t xml:space="preserve">3.       </t>
    </r>
    <r>
      <rPr>
        <b/>
        <sz val="12"/>
        <color indexed="8"/>
        <rFont val="Times New Roman"/>
        <family val="1"/>
      </rPr>
      <t> 3.        3.        3.        </t>
    </r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</si>
  <si>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</si>
  <si>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</si>
  <si>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2"/>
        <color indexed="8"/>
        <rFont val="Times New Roman"/>
        <family val="1"/>
      </rPr>
      <t> 4.        4.        4.        </t>
    </r>
  </si>
  <si>
    <t>Переходящие остатки денежных средств (на начало периода):</t>
  </si>
  <si>
    <t>руб.</t>
  </si>
  <si>
    <r>
      <t xml:space="preserve">5.       </t>
    </r>
    <r>
      <rPr>
        <b/>
        <sz val="12"/>
        <color indexed="8"/>
        <rFont val="Times New Roman"/>
        <family val="1"/>
      </rPr>
      <t> 5.        5.        5.        </t>
    </r>
  </si>
  <si>
    <t xml:space="preserve">     - переплата потребителями</t>
  </si>
  <si>
    <r>
      <t xml:space="preserve">6.       </t>
    </r>
    <r>
      <rPr>
        <b/>
        <sz val="12"/>
        <color indexed="8"/>
        <rFont val="Times New Roman"/>
        <family val="1"/>
      </rPr>
      <t> 6.        6.        6.        </t>
    </r>
  </si>
  <si>
    <t xml:space="preserve">     - задолженность потребителей</t>
  </si>
  <si>
    <r>
      <t xml:space="preserve">7.       </t>
    </r>
    <r>
      <rPr>
        <b/>
        <sz val="12"/>
        <color indexed="8"/>
        <rFont val="Times New Roman"/>
        <family val="1"/>
      </rPr>
      <t> 7.        7.        7.        </t>
    </r>
  </si>
  <si>
    <t>Начислено  за работы (услуги) по содержанию и текущему ремонту, в том числе:</t>
  </si>
  <si>
    <r>
      <t xml:space="preserve">8.       </t>
    </r>
    <r>
      <rPr>
        <b/>
        <sz val="12"/>
        <color indexed="8"/>
        <rFont val="Times New Roman"/>
        <family val="1"/>
      </rPr>
      <t> 8.        8.        8.        </t>
    </r>
  </si>
  <si>
    <t xml:space="preserve">     -  за содержание дома</t>
  </si>
  <si>
    <r>
      <t xml:space="preserve">9.       </t>
    </r>
    <r>
      <rPr>
        <b/>
        <sz val="12"/>
        <color indexed="8"/>
        <rFont val="Times New Roman"/>
        <family val="1"/>
      </rPr>
      <t> 9.        9.        9.        </t>
    </r>
  </si>
  <si>
    <t xml:space="preserve">     -   за текущий  ремонт</t>
  </si>
  <si>
    <r>
      <t xml:space="preserve">10.    </t>
    </r>
    <r>
      <rPr>
        <b/>
        <sz val="12"/>
        <color indexed="8"/>
        <rFont val="Times New Roman"/>
        <family val="1"/>
      </rPr>
      <t> 10.     10.     10.     </t>
    </r>
  </si>
  <si>
    <t xml:space="preserve">     -   за услуги управления </t>
  </si>
  <si>
    <r>
      <t xml:space="preserve">11.    </t>
    </r>
    <r>
      <rPr>
        <b/>
        <sz val="12"/>
        <color indexed="8"/>
        <rFont val="Times New Roman"/>
        <family val="1"/>
      </rPr>
      <t> 11.     11.     11.     </t>
    </r>
  </si>
  <si>
    <t xml:space="preserve">Получено денежных средств, в т. ч: </t>
  </si>
  <si>
    <r>
      <t xml:space="preserve">12.    </t>
    </r>
    <r>
      <rPr>
        <b/>
        <sz val="12"/>
        <color indexed="8"/>
        <rFont val="Times New Roman"/>
        <family val="1"/>
      </rPr>
      <t> 12.     12.     12.     </t>
    </r>
  </si>
  <si>
    <t xml:space="preserve">     - денежных средств от потребителей</t>
  </si>
  <si>
    <r>
      <t xml:space="preserve">13.    </t>
    </r>
    <r>
      <rPr>
        <b/>
        <sz val="12"/>
        <color indexed="8"/>
        <rFont val="Times New Roman"/>
        <family val="1"/>
      </rPr>
      <t> 13.     13.     13.     </t>
    </r>
  </si>
  <si>
    <t xml:space="preserve">     - целевых взносов от потребителей</t>
  </si>
  <si>
    <r>
      <t xml:space="preserve">14.    </t>
    </r>
    <r>
      <rPr>
        <b/>
        <sz val="12"/>
        <color indexed="8"/>
        <rFont val="Times New Roman"/>
        <family val="1"/>
      </rPr>
      <t> 14.     14.     14.     </t>
    </r>
  </si>
  <si>
    <t xml:space="preserve">     -  субсидий</t>
  </si>
  <si>
    <r>
      <t xml:space="preserve">15.    </t>
    </r>
    <r>
      <rPr>
        <b/>
        <sz val="12"/>
        <color indexed="8"/>
        <rFont val="Times New Roman"/>
        <family val="1"/>
      </rPr>
      <t> 15.     15.    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</si>
  <si>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</si>
  <si>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2"/>
        <color indexed="8"/>
        <rFont val="Times New Roman"/>
        <family val="1"/>
      </rPr>
      <t> 16.     16.     </t>
    </r>
  </si>
  <si>
    <t xml:space="preserve">     - прочие поступления</t>
  </si>
  <si>
    <r>
      <t xml:space="preserve">17.    </t>
    </r>
    <r>
      <rPr>
        <b/>
        <sz val="12"/>
        <color indexed="8"/>
        <rFont val="Times New Roman"/>
        <family val="1"/>
      </rPr>
      <t> 17.     17.     </t>
    </r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</si>
  <si>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</si>
  <si>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</si>
  <si>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</si>
  <si>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</si>
  <si>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</si>
  <si>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</si>
  <si>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</si>
  <si>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работ)Выполненные  работы (оказанные услуги) по содержанию общего имущества и текущему ремонту в отчетном периоде (заполняется по каждому виду работ)Выполненные  работы (оказанные услуги) по содержанию общего имущества и текущему ремонту в отчетном периоде (заполняется по каждому виду работ)</t>
    </r>
  </si>
  <si>
    <t>21.</t>
  </si>
  <si>
    <t>Наименование работы</t>
  </si>
  <si>
    <t>Поставка, монтаж, наладка водомерного узла в здании</t>
  </si>
  <si>
    <t>22.</t>
  </si>
  <si>
    <t>Исполнитель работ</t>
  </si>
  <si>
    <t>ООО «Теплотехника-сервис»</t>
  </si>
  <si>
    <t>23.</t>
  </si>
  <si>
    <t>Периодичность выполнения работы (услуги)</t>
  </si>
  <si>
    <t>Апрель-июнь 2014</t>
  </si>
  <si>
    <t>смена труб отопления по подвалу жилого дома</t>
  </si>
  <si>
    <t>ООО РЭП «№14»</t>
  </si>
  <si>
    <t>01.06.2014-31.07.2014</t>
  </si>
  <si>
    <t>ремонт межпанельных стыков</t>
  </si>
  <si>
    <t>ООО «Вятка-Промальп»</t>
  </si>
  <si>
    <t>08.10.2014-27.10.2014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</si>
  <si>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</si>
  <si>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</si>
  <si>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</si>
  <si>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</si>
  <si>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</si>
  <si>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</si>
  <si>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</si>
  <si>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</si>
  <si>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</si>
  <si>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</si>
  <si>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</si>
  <si>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</si>
  <si>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</si>
  <si>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</si>
  <si>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</si>
  <si>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</si>
  <si>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</si>
  <si>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</si>
  <si>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</si>
  <si>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</si>
  <si>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</si>
  <si>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Вид коммунальной услуги</t>
  </si>
  <si>
    <t>Холодная вода</t>
  </si>
  <si>
    <t>35.</t>
  </si>
  <si>
    <t>Единица измерения</t>
  </si>
  <si>
    <t>куб.м.</t>
  </si>
  <si>
    <t>36.</t>
  </si>
  <si>
    <t xml:space="preserve">Общий объем потребления 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</si>
  <si>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</si>
  <si>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</si>
  <si>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</si>
  <si>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</si>
  <si>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</si>
  <si>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</si>
  <si>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 xml:space="preserve">Задолженность потребителей 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</si>
  <si>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</si>
  <si>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</si>
  <si>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</si>
  <si>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(поставщиками)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</si>
  <si>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</si>
  <si>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</si>
  <si>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</si>
  <si>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Сумма пени и штрафов, уплаченные поставщику (поставщикам) коммунального ресурса</t>
  </si>
  <si>
    <t>водоотведение</t>
  </si>
  <si>
    <t>горячая вода</t>
  </si>
  <si>
    <t>Гкал</t>
  </si>
  <si>
    <t>Отопление</t>
  </si>
  <si>
    <t>электроэнергия</t>
  </si>
  <si>
    <t>кВт/ч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</si>
  <si>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</si>
  <si>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</si>
  <si>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</si>
  <si>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</si>
  <si>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</si>
  <si>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</si>
  <si>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</si>
  <si>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</si>
  <si>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</si>
  <si>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</si>
  <si>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</si>
  <si>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</si>
  <si>
    <t>Замена балконной коридорной двери на 9 этаже</t>
  </si>
  <si>
    <t>01.05.2014-31.05.2014</t>
  </si>
  <si>
    <t>Декоративный ремонт коридора 7 этажа с квартиры №89 по 96</t>
  </si>
  <si>
    <t>01.06.2014-01.08.2014</t>
  </si>
  <si>
    <t>Ремонт кровли балконов</t>
  </si>
  <si>
    <t>12.08.2014-25.08.2014</t>
  </si>
  <si>
    <t>Тепловая энергия</t>
  </si>
  <si>
    <t>Установка металлической двери</t>
  </si>
  <si>
    <t>ООО «Вымпел-45»</t>
  </si>
  <si>
    <t>Холодная вода и водоотведение</t>
  </si>
  <si>
    <t>Теплоэнергия</t>
  </si>
  <si>
    <t>телеантенна</t>
  </si>
  <si>
    <t>квартира</t>
  </si>
  <si>
    <t>куб.м</t>
  </si>
  <si>
    <t>ремонт преобразователя расхода ПП-40</t>
  </si>
  <si>
    <t>организация государственной поверки, монтаж/демонтаж теплосчетчика Магика 1200</t>
  </si>
  <si>
    <t>организация государственной поверки, монтаж/демонтаж теплосчетчиков, замена литиевого элемента</t>
  </si>
  <si>
    <t>05.09.2014-29.09.2014</t>
  </si>
  <si>
    <t>поставка прибора учета холодной воды</t>
  </si>
  <si>
    <t>ООО «Теплотехника-Сервис»</t>
  </si>
  <si>
    <t>ремонт кровли лоджии</t>
  </si>
  <si>
    <t>ООО»Вятка-Промальп»</t>
  </si>
  <si>
    <t>11.08.2014-15.08.2014</t>
  </si>
  <si>
    <t>Смена труб канализации по подвалу жилого дома</t>
  </si>
  <si>
    <t>01.09.2014-30.09.2014</t>
  </si>
  <si>
    <t>Смена труб ХГВ по чердаку жилого дома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</si>
</sst>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"/>
    <numFmt numFmtId="167" formatCode="0.00"/>
  </numFmts>
  <fonts count="5">
    <font>
      <sz val="10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>
      <alignment/>
      <protection/>
    </xf>
  </cellStyleXfs>
  <cellXfs count="15">
    <xf numFmtId="164" fontId="0" fillId="0" borderId="0" xfId="0" applyAlignment="1">
      <alignment/>
    </xf>
    <xf numFmtId="164" fontId="1" fillId="0" borderId="0" xfId="20" applyFont="1" applyBorder="1" applyAlignment="1">
      <alignment horizontal="justify" vertical="top" wrapText="1"/>
      <protection/>
    </xf>
    <xf numFmtId="164" fontId="3" fillId="0" borderId="0" xfId="20" applyFont="1">
      <alignment/>
      <protection/>
    </xf>
    <xf numFmtId="165" fontId="3" fillId="0" borderId="0" xfId="20" applyNumberFormat="1" applyFont="1">
      <alignment/>
      <protection/>
    </xf>
    <xf numFmtId="164" fontId="1" fillId="0" borderId="1" xfId="20" applyFont="1" applyBorder="1" applyAlignment="1">
      <alignment horizontal="center" vertical="center" wrapText="1"/>
      <protection/>
    </xf>
    <xf numFmtId="165" fontId="1" fillId="0" borderId="1" xfId="20" applyNumberFormat="1" applyFont="1" applyBorder="1" applyAlignment="1">
      <alignment horizontal="center" vertical="center" wrapText="1"/>
      <protection/>
    </xf>
    <xf numFmtId="164" fontId="3" fillId="0" borderId="1" xfId="20" applyFont="1" applyBorder="1" applyAlignment="1">
      <alignment horizontal="left" vertical="top" wrapText="1"/>
      <protection/>
    </xf>
    <xf numFmtId="165" fontId="1" fillId="0" borderId="1" xfId="20" applyNumberFormat="1" applyFont="1" applyBorder="1" applyAlignment="1">
      <alignment vertical="top" wrapText="1"/>
      <protection/>
    </xf>
    <xf numFmtId="164" fontId="3" fillId="0" borderId="1" xfId="20" applyFont="1" applyBorder="1" applyAlignment="1">
      <alignment horizontal="center" vertical="top" wrapText="1"/>
      <protection/>
    </xf>
    <xf numFmtId="166" fontId="3" fillId="0" borderId="1" xfId="20" applyNumberFormat="1" applyFont="1" applyBorder="1" applyAlignment="1">
      <alignment horizontal="center" vertical="top" wrapText="1"/>
      <protection/>
    </xf>
    <xf numFmtId="164" fontId="1" fillId="0" borderId="1" xfId="20" applyFont="1" applyBorder="1" applyAlignment="1">
      <alignment vertical="top" wrapText="1"/>
      <protection/>
    </xf>
    <xf numFmtId="165" fontId="3" fillId="0" borderId="1" xfId="20" applyNumberFormat="1" applyFont="1" applyBorder="1" applyAlignment="1">
      <alignment vertical="top" wrapText="1"/>
      <protection/>
    </xf>
    <xf numFmtId="164" fontId="3" fillId="0" borderId="0" xfId="20" applyFont="1" applyAlignment="1">
      <alignment vertical="top"/>
      <protection/>
    </xf>
    <xf numFmtId="165" fontId="3" fillId="0" borderId="1" xfId="20" applyNumberFormat="1" applyFont="1" applyBorder="1" applyAlignment="1">
      <alignment horizontal="left" vertical="top" wrapText="1"/>
      <protection/>
    </xf>
    <xf numFmtId="167" fontId="3" fillId="0" borderId="1" xfId="20" applyNumberFormat="1" applyFont="1" applyBorder="1" applyAlignment="1">
      <alignment horizontal="center" vertical="top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1381125</xdr:colOff>
      <xdr:row>7</xdr:row>
      <xdr:rowOff>9525</xdr:rowOff>
    </xdr:from>
    <xdr:to>
      <xdr:col>3</xdr:col>
      <xdr:colOff>1390650</xdr:colOff>
      <xdr:row>23</xdr:row>
      <xdr:rowOff>190500</xdr:rowOff>
    </xdr:to>
    <xdr:sp>
      <xdr:nvSpPr>
        <xdr:cNvPr id="1" name="Line 1"/>
        <xdr:cNvSpPr>
          <a:spLocks/>
        </xdr:cNvSpPr>
      </xdr:nvSpPr>
      <xdr:spPr>
        <a:xfrm flipH="1">
          <a:off x="4552950" y="2190750"/>
          <a:ext cx="9525" cy="4943475"/>
        </a:xfrm>
        <a:prstGeom prst="line">
          <a:avLst/>
        </a:prstGeom>
        <a:noFill/>
        <a:ln w="9525" cmpd="sng">
          <a:solidFill>
            <a:srgbClr val="1111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22</xdr:row>
      <xdr:rowOff>152400</xdr:rowOff>
    </xdr:from>
    <xdr:to>
      <xdr:col>3</xdr:col>
      <xdr:colOff>1390650</xdr:colOff>
      <xdr:row>22</xdr:row>
      <xdr:rowOff>152400</xdr:rowOff>
    </xdr:to>
    <xdr:sp>
      <xdr:nvSpPr>
        <xdr:cNvPr id="2" name="Line 2"/>
        <xdr:cNvSpPr>
          <a:spLocks/>
        </xdr:cNvSpPr>
      </xdr:nvSpPr>
      <xdr:spPr>
        <a:xfrm>
          <a:off x="3143250" y="6915150"/>
          <a:ext cx="1419225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21</xdr:row>
      <xdr:rowOff>342900</xdr:rowOff>
    </xdr:from>
    <xdr:to>
      <xdr:col>3</xdr:col>
      <xdr:colOff>1390650</xdr:colOff>
      <xdr:row>21</xdr:row>
      <xdr:rowOff>342900</xdr:rowOff>
    </xdr:to>
    <xdr:sp>
      <xdr:nvSpPr>
        <xdr:cNvPr id="3" name="Line 3"/>
        <xdr:cNvSpPr>
          <a:spLocks/>
        </xdr:cNvSpPr>
      </xdr:nvSpPr>
      <xdr:spPr>
        <a:xfrm flipV="1">
          <a:off x="3143250" y="6743700"/>
          <a:ext cx="1419225" cy="95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20</xdr:row>
      <xdr:rowOff>314325</xdr:rowOff>
    </xdr:from>
    <xdr:to>
      <xdr:col>3</xdr:col>
      <xdr:colOff>1390650</xdr:colOff>
      <xdr:row>20</xdr:row>
      <xdr:rowOff>314325</xdr:rowOff>
    </xdr:to>
    <xdr:sp>
      <xdr:nvSpPr>
        <xdr:cNvPr id="4" name="Line 4"/>
        <xdr:cNvSpPr>
          <a:spLocks/>
        </xdr:cNvSpPr>
      </xdr:nvSpPr>
      <xdr:spPr>
        <a:xfrm>
          <a:off x="3143250" y="6391275"/>
          <a:ext cx="1419225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19</xdr:row>
      <xdr:rowOff>209550</xdr:rowOff>
    </xdr:from>
    <xdr:to>
      <xdr:col>3</xdr:col>
      <xdr:colOff>1390650</xdr:colOff>
      <xdr:row>19</xdr:row>
      <xdr:rowOff>219075</xdr:rowOff>
    </xdr:to>
    <xdr:sp>
      <xdr:nvSpPr>
        <xdr:cNvPr id="5" name="Line 5"/>
        <xdr:cNvSpPr>
          <a:spLocks/>
        </xdr:cNvSpPr>
      </xdr:nvSpPr>
      <xdr:spPr>
        <a:xfrm flipV="1">
          <a:off x="3152775" y="6057900"/>
          <a:ext cx="1409700" cy="95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18</xdr:row>
      <xdr:rowOff>381000</xdr:rowOff>
    </xdr:from>
    <xdr:to>
      <xdr:col>3</xdr:col>
      <xdr:colOff>1381125</xdr:colOff>
      <xdr:row>18</xdr:row>
      <xdr:rowOff>381000</xdr:rowOff>
    </xdr:to>
    <xdr:sp>
      <xdr:nvSpPr>
        <xdr:cNvPr id="6" name="Line 6"/>
        <xdr:cNvSpPr>
          <a:spLocks/>
        </xdr:cNvSpPr>
      </xdr:nvSpPr>
      <xdr:spPr>
        <a:xfrm>
          <a:off x="3143250" y="5829300"/>
          <a:ext cx="140970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17</xdr:row>
      <xdr:rowOff>200025</xdr:rowOff>
    </xdr:from>
    <xdr:to>
      <xdr:col>3</xdr:col>
      <xdr:colOff>1362075</xdr:colOff>
      <xdr:row>17</xdr:row>
      <xdr:rowOff>209550</xdr:rowOff>
    </xdr:to>
    <xdr:sp>
      <xdr:nvSpPr>
        <xdr:cNvPr id="7" name="Line 7"/>
        <xdr:cNvSpPr>
          <a:spLocks/>
        </xdr:cNvSpPr>
      </xdr:nvSpPr>
      <xdr:spPr>
        <a:xfrm>
          <a:off x="3152775" y="5429250"/>
          <a:ext cx="1381125" cy="95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16</xdr:row>
      <xdr:rowOff>333375</xdr:rowOff>
    </xdr:from>
    <xdr:to>
      <xdr:col>3</xdr:col>
      <xdr:colOff>1381125</xdr:colOff>
      <xdr:row>16</xdr:row>
      <xdr:rowOff>342900</xdr:rowOff>
    </xdr:to>
    <xdr:sp>
      <xdr:nvSpPr>
        <xdr:cNvPr id="8" name="Line 8"/>
        <xdr:cNvSpPr>
          <a:spLocks/>
        </xdr:cNvSpPr>
      </xdr:nvSpPr>
      <xdr:spPr>
        <a:xfrm>
          <a:off x="3143250" y="5200650"/>
          <a:ext cx="1409700" cy="95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15</xdr:row>
      <xdr:rowOff>342900</xdr:rowOff>
    </xdr:from>
    <xdr:to>
      <xdr:col>3</xdr:col>
      <xdr:colOff>1381125</xdr:colOff>
      <xdr:row>15</xdr:row>
      <xdr:rowOff>342900</xdr:rowOff>
    </xdr:to>
    <xdr:sp>
      <xdr:nvSpPr>
        <xdr:cNvPr id="9" name="Line 9"/>
        <xdr:cNvSpPr>
          <a:spLocks/>
        </xdr:cNvSpPr>
      </xdr:nvSpPr>
      <xdr:spPr>
        <a:xfrm>
          <a:off x="3124200" y="4838700"/>
          <a:ext cx="1428750" cy="95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14</xdr:row>
      <xdr:rowOff>219075</xdr:rowOff>
    </xdr:from>
    <xdr:to>
      <xdr:col>3</xdr:col>
      <xdr:colOff>1371600</xdr:colOff>
      <xdr:row>14</xdr:row>
      <xdr:rowOff>219075</xdr:rowOff>
    </xdr:to>
    <xdr:sp>
      <xdr:nvSpPr>
        <xdr:cNvPr id="10" name="Line 10"/>
        <xdr:cNvSpPr>
          <a:spLocks/>
        </xdr:cNvSpPr>
      </xdr:nvSpPr>
      <xdr:spPr>
        <a:xfrm>
          <a:off x="3143250" y="4486275"/>
          <a:ext cx="1400175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13</xdr:row>
      <xdr:rowOff>247650</xdr:rowOff>
    </xdr:from>
    <xdr:to>
      <xdr:col>3</xdr:col>
      <xdr:colOff>1371600</xdr:colOff>
      <xdr:row>13</xdr:row>
      <xdr:rowOff>247650</xdr:rowOff>
    </xdr:to>
    <xdr:sp>
      <xdr:nvSpPr>
        <xdr:cNvPr id="11" name="Line 11"/>
        <xdr:cNvSpPr>
          <a:spLocks/>
        </xdr:cNvSpPr>
      </xdr:nvSpPr>
      <xdr:spPr>
        <a:xfrm>
          <a:off x="3152775" y="4248150"/>
          <a:ext cx="139065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12</xdr:row>
      <xdr:rowOff>190500</xdr:rowOff>
    </xdr:from>
    <xdr:to>
      <xdr:col>3</xdr:col>
      <xdr:colOff>1381125</xdr:colOff>
      <xdr:row>12</xdr:row>
      <xdr:rowOff>190500</xdr:rowOff>
    </xdr:to>
    <xdr:sp>
      <xdr:nvSpPr>
        <xdr:cNvPr id="12" name="Line 12"/>
        <xdr:cNvSpPr>
          <a:spLocks/>
        </xdr:cNvSpPr>
      </xdr:nvSpPr>
      <xdr:spPr>
        <a:xfrm>
          <a:off x="3143250" y="3990975"/>
          <a:ext cx="140970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11</xdr:row>
      <xdr:rowOff>209550</xdr:rowOff>
    </xdr:from>
    <xdr:to>
      <xdr:col>3</xdr:col>
      <xdr:colOff>1352550</xdr:colOff>
      <xdr:row>11</xdr:row>
      <xdr:rowOff>209550</xdr:rowOff>
    </xdr:to>
    <xdr:sp>
      <xdr:nvSpPr>
        <xdr:cNvPr id="13" name="Line 13"/>
        <xdr:cNvSpPr>
          <a:spLocks/>
        </xdr:cNvSpPr>
      </xdr:nvSpPr>
      <xdr:spPr>
        <a:xfrm>
          <a:off x="3162300" y="3781425"/>
          <a:ext cx="1362075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10</xdr:row>
      <xdr:rowOff>533400</xdr:rowOff>
    </xdr:from>
    <xdr:to>
      <xdr:col>3</xdr:col>
      <xdr:colOff>1343025</xdr:colOff>
      <xdr:row>10</xdr:row>
      <xdr:rowOff>533400</xdr:rowOff>
    </xdr:to>
    <xdr:sp>
      <xdr:nvSpPr>
        <xdr:cNvPr id="14" name="Line 14"/>
        <xdr:cNvSpPr>
          <a:spLocks/>
        </xdr:cNvSpPr>
      </xdr:nvSpPr>
      <xdr:spPr>
        <a:xfrm>
          <a:off x="3143250" y="3562350"/>
          <a:ext cx="137160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9</xdr:row>
      <xdr:rowOff>238125</xdr:rowOff>
    </xdr:from>
    <xdr:to>
      <xdr:col>3</xdr:col>
      <xdr:colOff>1362075</xdr:colOff>
      <xdr:row>9</xdr:row>
      <xdr:rowOff>247650</xdr:rowOff>
    </xdr:to>
    <xdr:sp>
      <xdr:nvSpPr>
        <xdr:cNvPr id="15" name="Line 15"/>
        <xdr:cNvSpPr>
          <a:spLocks/>
        </xdr:cNvSpPr>
      </xdr:nvSpPr>
      <xdr:spPr>
        <a:xfrm flipV="1">
          <a:off x="3143250" y="3019425"/>
          <a:ext cx="1390650" cy="95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8</xdr:row>
      <xdr:rowOff>209550</xdr:rowOff>
    </xdr:from>
    <xdr:to>
      <xdr:col>3</xdr:col>
      <xdr:colOff>1352550</xdr:colOff>
      <xdr:row>8</xdr:row>
      <xdr:rowOff>219075</xdr:rowOff>
    </xdr:to>
    <xdr:sp>
      <xdr:nvSpPr>
        <xdr:cNvPr id="16" name="Line 16"/>
        <xdr:cNvSpPr>
          <a:spLocks/>
        </xdr:cNvSpPr>
      </xdr:nvSpPr>
      <xdr:spPr>
        <a:xfrm flipV="1">
          <a:off x="3143250" y="2762250"/>
          <a:ext cx="1381125" cy="95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7</xdr:row>
      <xdr:rowOff>333375</xdr:rowOff>
    </xdr:from>
    <xdr:to>
      <xdr:col>3</xdr:col>
      <xdr:colOff>1352550</xdr:colOff>
      <xdr:row>7</xdr:row>
      <xdr:rowOff>333375</xdr:rowOff>
    </xdr:to>
    <xdr:sp>
      <xdr:nvSpPr>
        <xdr:cNvPr id="17" name="Line 17"/>
        <xdr:cNvSpPr>
          <a:spLocks/>
        </xdr:cNvSpPr>
      </xdr:nvSpPr>
      <xdr:spPr>
        <a:xfrm>
          <a:off x="3143250" y="2514600"/>
          <a:ext cx="1381125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2"/>
  <sheetViews>
    <sheetView tabSelected="1" zoomScale="120" zoomScaleNormal="120" workbookViewId="0" topLeftCell="A1">
      <selection activeCell="D113" sqref="D113"/>
    </sheetView>
  </sheetViews>
  <sheetFormatPr defaultColWidth="12.57421875" defaultRowHeight="12.75"/>
  <cols>
    <col min="1" max="1" width="3.421875" style="0" customWidth="1"/>
    <col min="2" max="2" width="35.00390625" style="0" customWidth="1"/>
    <col min="3" max="3" width="9.140625" style="0" customWidth="1"/>
    <col min="4" max="4" width="21.140625" style="0" customWidth="1"/>
    <col min="5" max="16384" width="11.57421875" style="0" customWidth="1"/>
  </cols>
  <sheetData>
    <row r="1" spans="1:4" ht="45" customHeight="1">
      <c r="A1" s="1" t="s">
        <v>0</v>
      </c>
      <c r="B1" s="1"/>
      <c r="C1" s="1"/>
      <c r="D1" s="1"/>
    </row>
    <row r="2" spans="1:4" ht="12.75">
      <c r="A2" s="2"/>
      <c r="B2" s="3"/>
      <c r="C2" s="2"/>
      <c r="D2" s="2"/>
    </row>
    <row r="3" spans="1:4" ht="12.75">
      <c r="A3" s="4" t="s">
        <v>1</v>
      </c>
      <c r="B3" s="5" t="s">
        <v>2</v>
      </c>
      <c r="C3" s="4" t="s">
        <v>3</v>
      </c>
      <c r="D3" s="4" t="s">
        <v>4</v>
      </c>
    </row>
    <row r="4" spans="1:4" ht="28.5" customHeight="1">
      <c r="A4" s="6" t="s">
        <v>5</v>
      </c>
      <c r="B4" s="7" t="s">
        <v>6</v>
      </c>
      <c r="C4" s="8" t="s">
        <v>7</v>
      </c>
      <c r="D4" s="9">
        <v>42037</v>
      </c>
    </row>
    <row r="5" spans="1:4" ht="17.25" customHeight="1">
      <c r="A5" s="6" t="s">
        <v>8</v>
      </c>
      <c r="B5" s="7" t="s">
        <v>9</v>
      </c>
      <c r="C5" s="8" t="s">
        <v>7</v>
      </c>
      <c r="D5" s="9">
        <v>41640</v>
      </c>
    </row>
    <row r="6" spans="1:4" ht="22.5" customHeight="1">
      <c r="A6" s="6" t="s">
        <v>10</v>
      </c>
      <c r="B6" s="7" t="s">
        <v>11</v>
      </c>
      <c r="C6" s="8" t="s">
        <v>7</v>
      </c>
      <c r="D6" s="9">
        <v>42004</v>
      </c>
    </row>
    <row r="7" spans="1:4" ht="33" customHeight="1">
      <c r="A7" s="10" t="s">
        <v>12</v>
      </c>
      <c r="B7" s="10"/>
      <c r="C7" s="10"/>
      <c r="D7" s="10"/>
    </row>
    <row r="8" spans="1:4" ht="29.25" customHeight="1">
      <c r="A8" s="6" t="s">
        <v>13</v>
      </c>
      <c r="B8" s="11" t="s">
        <v>14</v>
      </c>
      <c r="C8" s="8" t="s">
        <v>15</v>
      </c>
      <c r="D8" s="12">
        <f>D9-D10</f>
        <v>-1235.29</v>
      </c>
    </row>
    <row r="9" spans="1:4" ht="18" customHeight="1">
      <c r="A9" s="6" t="s">
        <v>16</v>
      </c>
      <c r="B9" s="13" t="s">
        <v>17</v>
      </c>
      <c r="C9" s="8" t="s">
        <v>15</v>
      </c>
      <c r="D9" s="12"/>
    </row>
    <row r="10" spans="1:4" ht="19.5" customHeight="1">
      <c r="A10" s="6" t="s">
        <v>18</v>
      </c>
      <c r="B10" s="13" t="s">
        <v>19</v>
      </c>
      <c r="C10" s="8" t="s">
        <v>15</v>
      </c>
      <c r="D10" s="12">
        <v>1235.29</v>
      </c>
    </row>
    <row r="11" spans="1:4" ht="42.75" customHeight="1">
      <c r="A11" s="6" t="s">
        <v>20</v>
      </c>
      <c r="B11" s="11" t="s">
        <v>21</v>
      </c>
      <c r="C11" s="8" t="s">
        <v>15</v>
      </c>
      <c r="D11" s="12">
        <v>1077364.59</v>
      </c>
    </row>
    <row r="12" spans="1:4" ht="18" customHeight="1">
      <c r="A12" s="6" t="s">
        <v>22</v>
      </c>
      <c r="B12" s="13" t="s">
        <v>23</v>
      </c>
      <c r="C12" s="8" t="s">
        <v>15</v>
      </c>
      <c r="D12" s="12">
        <f>D11-D13-D14</f>
        <v>630102.5300000001</v>
      </c>
    </row>
    <row r="13" spans="1:4" ht="15.75" customHeight="1">
      <c r="A13" s="6" t="s">
        <v>24</v>
      </c>
      <c r="B13" s="13" t="s">
        <v>25</v>
      </c>
      <c r="C13" s="8" t="s">
        <v>15</v>
      </c>
      <c r="D13" s="12">
        <v>410118.22</v>
      </c>
    </row>
    <row r="14" spans="1:4" ht="21" customHeight="1">
      <c r="A14" s="6" t="s">
        <v>26</v>
      </c>
      <c r="B14" s="13" t="s">
        <v>27</v>
      </c>
      <c r="C14" s="8" t="s">
        <v>15</v>
      </c>
      <c r="D14" s="12">
        <v>37143.84</v>
      </c>
    </row>
    <row r="15" spans="1:4" ht="18" customHeight="1">
      <c r="A15" s="6" t="s">
        <v>28</v>
      </c>
      <c r="B15" s="11" t="s">
        <v>29</v>
      </c>
      <c r="C15" s="8" t="s">
        <v>15</v>
      </c>
      <c r="D15" s="12">
        <v>1076603.61</v>
      </c>
    </row>
    <row r="16" spans="1:4" ht="29.25" customHeight="1">
      <c r="A16" s="6" t="s">
        <v>30</v>
      </c>
      <c r="B16" s="13" t="s">
        <v>31</v>
      </c>
      <c r="C16" s="8" t="s">
        <v>15</v>
      </c>
      <c r="D16" s="12">
        <v>1076603.61</v>
      </c>
    </row>
    <row r="17" spans="1:4" ht="28.5" customHeight="1">
      <c r="A17" s="6" t="s">
        <v>32</v>
      </c>
      <c r="B17" s="13" t="s">
        <v>33</v>
      </c>
      <c r="C17" s="8" t="s">
        <v>15</v>
      </c>
      <c r="D17" s="12"/>
    </row>
    <row r="18" spans="1:4" ht="17.25" customHeight="1">
      <c r="A18" s="6" t="s">
        <v>34</v>
      </c>
      <c r="B18" s="13" t="s">
        <v>35</v>
      </c>
      <c r="C18" s="8" t="s">
        <v>15</v>
      </c>
      <c r="D18" s="12"/>
    </row>
    <row r="19" spans="1:4" ht="31.5" customHeight="1">
      <c r="A19" s="6" t="s">
        <v>36</v>
      </c>
      <c r="B19" s="13" t="s">
        <v>37</v>
      </c>
      <c r="C19" s="8" t="s">
        <v>15</v>
      </c>
      <c r="D19" s="12"/>
    </row>
    <row r="20" spans="1:4" ht="18" customHeight="1">
      <c r="A20" s="6" t="s">
        <v>38</v>
      </c>
      <c r="B20" s="13" t="s">
        <v>39</v>
      </c>
      <c r="C20" s="8" t="s">
        <v>15</v>
      </c>
      <c r="D20" s="12"/>
    </row>
    <row r="21" spans="1:4" ht="25.5" customHeight="1">
      <c r="A21" s="6" t="s">
        <v>40</v>
      </c>
      <c r="B21" s="11" t="s">
        <v>41</v>
      </c>
      <c r="C21" s="8" t="s">
        <v>15</v>
      </c>
      <c r="D21" s="12">
        <f>D15-D11</f>
        <v>-760.9799999999814</v>
      </c>
    </row>
    <row r="22" spans="1:4" ht="28.5" customHeight="1">
      <c r="A22" s="6" t="s">
        <v>42</v>
      </c>
      <c r="B22" s="11" t="s">
        <v>43</v>
      </c>
      <c r="C22" s="8" t="s">
        <v>15</v>
      </c>
      <c r="D22" s="12">
        <f>D23-D24</f>
        <v>-760.98</v>
      </c>
    </row>
    <row r="23" spans="1:4" ht="14.25" customHeight="1">
      <c r="A23" s="6" t="s">
        <v>44</v>
      </c>
      <c r="B23" s="13" t="s">
        <v>45</v>
      </c>
      <c r="C23" s="8" t="s">
        <v>15</v>
      </c>
      <c r="D23" s="12"/>
    </row>
    <row r="24" spans="1:4" ht="16.5" customHeight="1">
      <c r="A24" s="6" t="s">
        <v>46</v>
      </c>
      <c r="B24" s="13" t="s">
        <v>47</v>
      </c>
      <c r="C24" s="8" t="s">
        <v>15</v>
      </c>
      <c r="D24" s="12">
        <v>760.98</v>
      </c>
    </row>
    <row r="25" spans="1:4" ht="115.5" customHeight="1">
      <c r="A25" s="10" t="s">
        <v>48</v>
      </c>
      <c r="B25" s="10"/>
      <c r="C25" s="10"/>
      <c r="D25" s="10"/>
    </row>
    <row r="26" spans="1:4" ht="57" customHeight="1">
      <c r="A26" s="6" t="s">
        <v>49</v>
      </c>
      <c r="B26" s="11" t="s">
        <v>50</v>
      </c>
      <c r="C26" s="8" t="s">
        <v>7</v>
      </c>
      <c r="D26" s="8" t="s">
        <v>51</v>
      </c>
    </row>
    <row r="27" spans="1:4" ht="31.5" customHeight="1">
      <c r="A27" s="6" t="s">
        <v>52</v>
      </c>
      <c r="B27" s="11" t="s">
        <v>53</v>
      </c>
      <c r="C27" s="8" t="s">
        <v>7</v>
      </c>
      <c r="D27" s="8" t="s">
        <v>54</v>
      </c>
    </row>
    <row r="28" spans="1:4" ht="30" customHeight="1">
      <c r="A28" s="6" t="s">
        <v>55</v>
      </c>
      <c r="B28" s="11" t="s">
        <v>56</v>
      </c>
      <c r="C28" s="8" t="s">
        <v>7</v>
      </c>
      <c r="D28" s="8" t="s">
        <v>57</v>
      </c>
    </row>
    <row r="29" spans="1:4" ht="20.25" customHeight="1">
      <c r="A29" s="10"/>
      <c r="B29" s="10"/>
      <c r="C29" s="10"/>
      <c r="D29" s="10"/>
    </row>
    <row r="30" spans="1:4" ht="27.75" customHeight="1">
      <c r="A30" s="6" t="s">
        <v>49</v>
      </c>
      <c r="B30" s="11" t="s">
        <v>50</v>
      </c>
      <c r="C30" s="8" t="s">
        <v>7</v>
      </c>
      <c r="D30" s="8" t="s">
        <v>58</v>
      </c>
    </row>
    <row r="31" spans="1:4" ht="19.5" customHeight="1">
      <c r="A31" s="6" t="s">
        <v>52</v>
      </c>
      <c r="B31" s="11" t="s">
        <v>53</v>
      </c>
      <c r="C31" s="8" t="s">
        <v>7</v>
      </c>
      <c r="D31" s="8" t="s">
        <v>59</v>
      </c>
    </row>
    <row r="32" spans="1:4" ht="27" customHeight="1">
      <c r="A32" s="6" t="s">
        <v>55</v>
      </c>
      <c r="B32" s="11" t="s">
        <v>56</v>
      </c>
      <c r="C32" s="8" t="s">
        <v>7</v>
      </c>
      <c r="D32" s="8" t="s">
        <v>60</v>
      </c>
    </row>
    <row r="33" spans="1:4" ht="15" customHeight="1">
      <c r="A33" s="10"/>
      <c r="B33" s="10"/>
      <c r="C33" s="10"/>
      <c r="D33" s="10"/>
    </row>
    <row r="34" spans="1:4" ht="39.75" customHeight="1">
      <c r="A34" s="6" t="s">
        <v>49</v>
      </c>
      <c r="B34" s="11" t="s">
        <v>50</v>
      </c>
      <c r="C34" s="8" t="s">
        <v>7</v>
      </c>
      <c r="D34" s="8" t="s">
        <v>61</v>
      </c>
    </row>
    <row r="35" spans="1:4" ht="29.25" customHeight="1">
      <c r="A35" s="6" t="s">
        <v>52</v>
      </c>
      <c r="B35" s="11" t="s">
        <v>53</v>
      </c>
      <c r="C35" s="8" t="s">
        <v>7</v>
      </c>
      <c r="D35" s="8" t="s">
        <v>62</v>
      </c>
    </row>
    <row r="36" spans="1:4" ht="27.75" customHeight="1">
      <c r="A36" s="6" t="s">
        <v>55</v>
      </c>
      <c r="B36" s="11" t="s">
        <v>56</v>
      </c>
      <c r="C36" s="8" t="s">
        <v>7</v>
      </c>
      <c r="D36" s="8" t="s">
        <v>63</v>
      </c>
    </row>
    <row r="37" spans="1:4" ht="28.5" customHeight="1">
      <c r="A37" s="10" t="s">
        <v>64</v>
      </c>
      <c r="B37" s="10"/>
      <c r="C37" s="10"/>
      <c r="D37" s="10"/>
    </row>
    <row r="38" spans="1:4" ht="26.25" customHeight="1">
      <c r="A38" s="6" t="s">
        <v>65</v>
      </c>
      <c r="B38" s="11" t="s">
        <v>66</v>
      </c>
      <c r="C38" s="8" t="s">
        <v>67</v>
      </c>
      <c r="D38" s="8"/>
    </row>
    <row r="39" spans="1:4" ht="25.5" customHeight="1">
      <c r="A39" s="6" t="s">
        <v>68</v>
      </c>
      <c r="B39" s="11" t="s">
        <v>69</v>
      </c>
      <c r="C39" s="8" t="s">
        <v>67</v>
      </c>
      <c r="D39" s="8"/>
    </row>
    <row r="40" spans="1:4" ht="32.25" customHeight="1">
      <c r="A40" s="6" t="s">
        <v>70</v>
      </c>
      <c r="B40" s="11" t="s">
        <v>71</v>
      </c>
      <c r="C40" s="8" t="s">
        <v>67</v>
      </c>
      <c r="D40" s="8"/>
    </row>
    <row r="41" spans="1:4" ht="31.5" customHeight="1">
      <c r="A41" s="6" t="s">
        <v>72</v>
      </c>
      <c r="B41" s="11" t="s">
        <v>73</v>
      </c>
      <c r="C41" s="8" t="s">
        <v>15</v>
      </c>
      <c r="D41" s="8"/>
    </row>
    <row r="42" spans="1:4" ht="31.5" customHeight="1">
      <c r="A42" s="10" t="s">
        <v>74</v>
      </c>
      <c r="B42" s="10"/>
      <c r="C42" s="10"/>
      <c r="D42" s="10"/>
    </row>
    <row r="43" spans="1:4" ht="28.5" customHeight="1">
      <c r="A43" s="6" t="s">
        <v>75</v>
      </c>
      <c r="B43" s="11" t="s">
        <v>76</v>
      </c>
      <c r="C43" s="8" t="s">
        <v>15</v>
      </c>
      <c r="D43" s="8">
        <f>D44-D45</f>
        <v>-25120.39</v>
      </c>
    </row>
    <row r="44" spans="1:4" ht="28.5" customHeight="1">
      <c r="A44" s="6" t="s">
        <v>77</v>
      </c>
      <c r="B44" s="13" t="s">
        <v>17</v>
      </c>
      <c r="C44" s="8" t="s">
        <v>15</v>
      </c>
      <c r="D44" s="8">
        <v>0</v>
      </c>
    </row>
    <row r="45" spans="1:4" ht="13.5" customHeight="1">
      <c r="A45" s="6" t="s">
        <v>78</v>
      </c>
      <c r="B45" s="13" t="s">
        <v>19</v>
      </c>
      <c r="C45" s="8" t="s">
        <v>15</v>
      </c>
      <c r="D45" s="8">
        <v>25120.39</v>
      </c>
    </row>
    <row r="46" spans="1:4" ht="12.75">
      <c r="A46" s="6" t="s">
        <v>79</v>
      </c>
      <c r="B46" s="11" t="s">
        <v>80</v>
      </c>
      <c r="C46" s="8" t="s">
        <v>15</v>
      </c>
      <c r="D46" s="8">
        <f>D47-D48</f>
        <v>-2581.9</v>
      </c>
    </row>
    <row r="47" spans="1:4" ht="43.5" customHeight="1">
      <c r="A47" s="6" t="s">
        <v>81</v>
      </c>
      <c r="B47" s="13" t="s">
        <v>17</v>
      </c>
      <c r="C47" s="8" t="s">
        <v>15</v>
      </c>
      <c r="D47" s="8">
        <v>0</v>
      </c>
    </row>
    <row r="48" spans="1:4" ht="15" customHeight="1">
      <c r="A48" s="6" t="s">
        <v>82</v>
      </c>
      <c r="B48" s="13" t="s">
        <v>19</v>
      </c>
      <c r="C48" s="8" t="s">
        <v>15</v>
      </c>
      <c r="D48" s="8">
        <v>2581.9</v>
      </c>
    </row>
    <row r="49" spans="1:4" ht="15.75" customHeight="1">
      <c r="A49" s="10" t="s">
        <v>83</v>
      </c>
      <c r="B49" s="10"/>
      <c r="C49" s="10"/>
      <c r="D49" s="10"/>
    </row>
    <row r="50" spans="1:4" ht="40.5" customHeight="1">
      <c r="A50" s="6" t="s">
        <v>84</v>
      </c>
      <c r="B50" s="11" t="s">
        <v>85</v>
      </c>
      <c r="C50" s="8" t="s">
        <v>7</v>
      </c>
      <c r="D50" s="8" t="s">
        <v>86</v>
      </c>
    </row>
    <row r="51" spans="1:4" ht="19.5" customHeight="1">
      <c r="A51" s="6" t="s">
        <v>87</v>
      </c>
      <c r="B51" s="11" t="s">
        <v>88</v>
      </c>
      <c r="C51" s="8" t="s">
        <v>7</v>
      </c>
      <c r="D51" s="8" t="s">
        <v>89</v>
      </c>
    </row>
    <row r="52" spans="1:4" ht="18" customHeight="1">
      <c r="A52" s="6" t="s">
        <v>90</v>
      </c>
      <c r="B52" s="11" t="s">
        <v>91</v>
      </c>
      <c r="C52" s="8" t="s">
        <v>92</v>
      </c>
      <c r="D52" s="8"/>
    </row>
    <row r="53" spans="1:4" ht="35.25" customHeight="1">
      <c r="A53" s="6" t="s">
        <v>93</v>
      </c>
      <c r="B53" s="11" t="s">
        <v>94</v>
      </c>
      <c r="C53" s="8" t="s">
        <v>15</v>
      </c>
      <c r="D53" s="8">
        <v>81657.68</v>
      </c>
    </row>
    <row r="54" spans="1:4" ht="18.75" customHeight="1">
      <c r="A54" s="6" t="s">
        <v>95</v>
      </c>
      <c r="B54" s="13" t="s">
        <v>96</v>
      </c>
      <c r="C54" s="8" t="s">
        <v>15</v>
      </c>
      <c r="D54" s="8">
        <v>81363.7</v>
      </c>
    </row>
    <row r="55" spans="1:4" ht="15" customHeight="1">
      <c r="A55" s="6" t="s">
        <v>97</v>
      </c>
      <c r="B55" s="13" t="s">
        <v>98</v>
      </c>
      <c r="C55" s="8" t="s">
        <v>15</v>
      </c>
      <c r="D55" s="8">
        <f>D53-D54</f>
        <v>293.9799999999959</v>
      </c>
    </row>
    <row r="56" spans="1:4" ht="18.75" customHeight="1">
      <c r="A56" s="6" t="s">
        <v>99</v>
      </c>
      <c r="B56" s="13" t="s">
        <v>100</v>
      </c>
      <c r="C56" s="8" t="s">
        <v>15</v>
      </c>
      <c r="D56" s="8">
        <f>7197.6+8269.58+7810.16+8422.72+8816.51+7482+5594.33*3+3229.08+6663.84+6972.35</f>
        <v>81646.83</v>
      </c>
    </row>
    <row r="57" spans="1:4" ht="16.5" customHeight="1">
      <c r="A57" s="6" t="s">
        <v>101</v>
      </c>
      <c r="B57" s="13" t="s">
        <v>102</v>
      </c>
      <c r="C57" s="8" t="s">
        <v>15</v>
      </c>
      <c r="D57" s="8">
        <f>D56-D58</f>
        <v>81646.83</v>
      </c>
    </row>
    <row r="58" spans="1:4" ht="15" customHeight="1">
      <c r="A58" s="6" t="s">
        <v>103</v>
      </c>
      <c r="B58" s="13" t="s">
        <v>104</v>
      </c>
      <c r="C58" s="8" t="s">
        <v>15</v>
      </c>
      <c r="D58" s="8">
        <v>0</v>
      </c>
    </row>
    <row r="59" spans="1:4" ht="16.5" customHeight="1">
      <c r="A59" s="6" t="s">
        <v>105</v>
      </c>
      <c r="B59" s="11" t="s">
        <v>106</v>
      </c>
      <c r="C59" s="8" t="s">
        <v>15</v>
      </c>
      <c r="D59" s="8">
        <v>0</v>
      </c>
    </row>
    <row r="60" spans="1:4" ht="41.25" customHeight="1">
      <c r="A60" s="10"/>
      <c r="B60" s="10"/>
      <c r="C60" s="10"/>
      <c r="D60" s="10"/>
    </row>
    <row r="61" spans="1:4" ht="42" customHeight="1">
      <c r="A61" s="6" t="s">
        <v>84</v>
      </c>
      <c r="B61" s="11" t="s">
        <v>85</v>
      </c>
      <c r="C61" s="8" t="s">
        <v>7</v>
      </c>
      <c r="D61" s="8" t="s">
        <v>107</v>
      </c>
    </row>
    <row r="62" spans="1:4" ht="42.75" customHeight="1">
      <c r="A62" s="6" t="s">
        <v>87</v>
      </c>
      <c r="B62" s="11" t="s">
        <v>88</v>
      </c>
      <c r="C62" s="8" t="s">
        <v>7</v>
      </c>
      <c r="D62" s="8" t="s">
        <v>89</v>
      </c>
    </row>
    <row r="63" spans="1:4" ht="54.75" customHeight="1">
      <c r="A63" s="6" t="s">
        <v>90</v>
      </c>
      <c r="B63" s="11" t="s">
        <v>91</v>
      </c>
      <c r="C63" s="8" t="s">
        <v>92</v>
      </c>
      <c r="D63" s="8"/>
    </row>
    <row r="64" spans="1:4" ht="35.25" customHeight="1">
      <c r="A64" s="6" t="s">
        <v>93</v>
      </c>
      <c r="B64" s="11" t="s">
        <v>94</v>
      </c>
      <c r="C64" s="8" t="s">
        <v>15</v>
      </c>
      <c r="D64" s="8">
        <v>115384.82</v>
      </c>
    </row>
    <row r="65" spans="1:4" ht="18.75" customHeight="1">
      <c r="A65" s="6" t="s">
        <v>95</v>
      </c>
      <c r="B65" s="13" t="s">
        <v>96</v>
      </c>
      <c r="C65" s="8" t="s">
        <v>15</v>
      </c>
      <c r="D65" s="8">
        <v>114991.19</v>
      </c>
    </row>
    <row r="66" spans="1:4" ht="15" customHeight="1">
      <c r="A66" s="6" t="s">
        <v>97</v>
      </c>
      <c r="B66" s="13" t="s">
        <v>98</v>
      </c>
      <c r="C66" s="8" t="s">
        <v>15</v>
      </c>
      <c r="D66" s="8">
        <f>D64-D65</f>
        <v>393.63000000000466</v>
      </c>
    </row>
    <row r="67" spans="1:4" ht="18.75" customHeight="1">
      <c r="A67" s="6" t="s">
        <v>99</v>
      </c>
      <c r="B67" s="13" t="s">
        <v>100</v>
      </c>
      <c r="C67" s="8" t="s">
        <v>15</v>
      </c>
      <c r="D67" s="8">
        <f>5268.15+2642.08+6052.76+3154.48+5716.5+2417.9+6164.85+2129.68+6453.08+1761.39+5476.31+1537.21+4002.37+1412.6+4002.37+2516.2+4002.37+2942.92+2310.19+2678.06+4767.53+3266.64+4988.28+3251.93</f>
        <v>88915.84999999999</v>
      </c>
    </row>
    <row r="68" spans="1:4" ht="16.5" customHeight="1">
      <c r="A68" s="6" t="s">
        <v>101</v>
      </c>
      <c r="B68" s="13" t="s">
        <v>102</v>
      </c>
      <c r="C68" s="8" t="s">
        <v>15</v>
      </c>
      <c r="D68" s="8">
        <f>D67-D69</f>
        <v>88915.84999999999</v>
      </c>
    </row>
    <row r="69" spans="1:4" ht="15" customHeight="1">
      <c r="A69" s="6" t="s">
        <v>103</v>
      </c>
      <c r="B69" s="13" t="s">
        <v>104</v>
      </c>
      <c r="C69" s="8" t="s">
        <v>15</v>
      </c>
      <c r="D69" s="8">
        <v>0</v>
      </c>
    </row>
    <row r="70" spans="1:4" ht="16.5" customHeight="1">
      <c r="A70" s="6" t="s">
        <v>105</v>
      </c>
      <c r="B70" s="11" t="s">
        <v>106</v>
      </c>
      <c r="C70" s="8" t="s">
        <v>15</v>
      </c>
      <c r="D70" s="8">
        <v>0</v>
      </c>
    </row>
    <row r="71" spans="1:4" ht="41.25" customHeight="1">
      <c r="A71" s="10"/>
      <c r="B71" s="10"/>
      <c r="C71" s="10"/>
      <c r="D71" s="10"/>
    </row>
    <row r="72" spans="1:4" ht="42" customHeight="1">
      <c r="A72" s="6" t="s">
        <v>84</v>
      </c>
      <c r="B72" s="11" t="s">
        <v>85</v>
      </c>
      <c r="C72" s="8" t="s">
        <v>7</v>
      </c>
      <c r="D72" s="8" t="s">
        <v>108</v>
      </c>
    </row>
    <row r="73" spans="1:4" ht="42.75" customHeight="1">
      <c r="A73" s="6" t="s">
        <v>87</v>
      </c>
      <c r="B73" s="11" t="s">
        <v>88</v>
      </c>
      <c r="C73" s="8" t="s">
        <v>7</v>
      </c>
      <c r="D73" s="8" t="s">
        <v>109</v>
      </c>
    </row>
    <row r="74" spans="1:4" ht="54.75" customHeight="1">
      <c r="A74" s="6" t="s">
        <v>90</v>
      </c>
      <c r="B74" s="11" t="s">
        <v>91</v>
      </c>
      <c r="C74" s="8" t="s">
        <v>92</v>
      </c>
      <c r="D74" s="8"/>
    </row>
    <row r="75" spans="1:4" ht="35.25" customHeight="1">
      <c r="A75" s="6" t="s">
        <v>93</v>
      </c>
      <c r="B75" s="11" t="s">
        <v>94</v>
      </c>
      <c r="C75" s="8" t="s">
        <v>15</v>
      </c>
      <c r="D75" s="8">
        <v>187458.13</v>
      </c>
    </row>
    <row r="76" spans="1:4" ht="15" customHeight="1">
      <c r="A76" s="6" t="s">
        <v>95</v>
      </c>
      <c r="B76" s="13" t="s">
        <v>96</v>
      </c>
      <c r="C76" s="8" t="s">
        <v>15</v>
      </c>
      <c r="D76" s="8">
        <v>186488.96</v>
      </c>
    </row>
    <row r="77" spans="1:4" ht="18.75" customHeight="1">
      <c r="A77" s="6" t="s">
        <v>97</v>
      </c>
      <c r="B77" s="13" t="s">
        <v>98</v>
      </c>
      <c r="C77" s="8" t="s">
        <v>15</v>
      </c>
      <c r="D77" s="8">
        <f>D75-D76</f>
        <v>969.1700000000128</v>
      </c>
    </row>
    <row r="78" spans="1:4" ht="15" customHeight="1">
      <c r="A78" s="6" t="s">
        <v>99</v>
      </c>
      <c r="B78" s="13" t="s">
        <v>100</v>
      </c>
      <c r="C78" s="8" t="s">
        <v>15</v>
      </c>
      <c r="D78" s="8">
        <v>227515.79</v>
      </c>
    </row>
    <row r="79" spans="1:4" ht="18.75" customHeight="1">
      <c r="A79" s="6" t="s">
        <v>101</v>
      </c>
      <c r="B79" s="13" t="s">
        <v>102</v>
      </c>
      <c r="C79" s="8" t="s">
        <v>15</v>
      </c>
      <c r="D79" s="8">
        <f>D78-D80</f>
        <v>198479.76</v>
      </c>
    </row>
    <row r="80" spans="1:4" ht="16.5" customHeight="1">
      <c r="A80" s="6" t="s">
        <v>103</v>
      </c>
      <c r="B80" s="13" t="s">
        <v>104</v>
      </c>
      <c r="C80" s="8" t="s">
        <v>15</v>
      </c>
      <c r="D80" s="8">
        <v>29036.03</v>
      </c>
    </row>
    <row r="81" spans="1:4" ht="15" customHeight="1">
      <c r="A81" s="6" t="s">
        <v>105</v>
      </c>
      <c r="B81" s="11" t="s">
        <v>106</v>
      </c>
      <c r="C81" s="8" t="s">
        <v>15</v>
      </c>
      <c r="D81" s="8">
        <v>0</v>
      </c>
    </row>
    <row r="82" spans="1:4" ht="16.5" customHeight="1">
      <c r="A82" s="6"/>
      <c r="B82" s="11"/>
      <c r="C82" s="8"/>
      <c r="D82" s="8"/>
    </row>
    <row r="83" spans="1:4" ht="41.25" customHeight="1">
      <c r="A83" s="6" t="s">
        <v>84</v>
      </c>
      <c r="B83" s="11" t="s">
        <v>85</v>
      </c>
      <c r="C83" s="8" t="s">
        <v>7</v>
      </c>
      <c r="D83" s="8" t="s">
        <v>110</v>
      </c>
    </row>
    <row r="84" spans="1:4" ht="42" customHeight="1">
      <c r="A84" s="6" t="s">
        <v>87</v>
      </c>
      <c r="B84" s="11" t="s">
        <v>88</v>
      </c>
      <c r="C84" s="8" t="s">
        <v>7</v>
      </c>
      <c r="D84" s="8" t="s">
        <v>109</v>
      </c>
    </row>
    <row r="85" spans="1:4" ht="42.75" customHeight="1">
      <c r="A85" s="6" t="s">
        <v>90</v>
      </c>
      <c r="B85" s="11" t="s">
        <v>91</v>
      </c>
      <c r="C85" s="8" t="s">
        <v>92</v>
      </c>
      <c r="D85" s="8"/>
    </row>
    <row r="86" spans="1:4" ht="42.75" customHeight="1">
      <c r="A86" s="6" t="s">
        <v>93</v>
      </c>
      <c r="B86" s="11" t="s">
        <v>94</v>
      </c>
      <c r="C86" s="8" t="s">
        <v>15</v>
      </c>
      <c r="D86" s="8">
        <v>844653.66</v>
      </c>
    </row>
    <row r="87" spans="1:4" ht="16.5" customHeight="1">
      <c r="A87" s="6" t="s">
        <v>95</v>
      </c>
      <c r="B87" s="13" t="s">
        <v>96</v>
      </c>
      <c r="C87" s="8" t="s">
        <v>15</v>
      </c>
      <c r="D87" s="8">
        <v>843739.49</v>
      </c>
    </row>
    <row r="88" spans="1:4" ht="18" customHeight="1">
      <c r="A88" s="6" t="s">
        <v>97</v>
      </c>
      <c r="B88" s="13" t="s">
        <v>98</v>
      </c>
      <c r="C88" s="8" t="s">
        <v>15</v>
      </c>
      <c r="D88" s="8">
        <f>D86-D87</f>
        <v>914.1700000000419</v>
      </c>
    </row>
    <row r="89" spans="1:4" ht="15.75" customHeight="1">
      <c r="A89" s="6" t="s">
        <v>99</v>
      </c>
      <c r="B89" s="13" t="s">
        <v>100</v>
      </c>
      <c r="C89" s="8" t="s">
        <v>15</v>
      </c>
      <c r="D89" s="8">
        <v>829451.89</v>
      </c>
    </row>
    <row r="90" spans="1:4" ht="16.5" customHeight="1">
      <c r="A90" s="6" t="s">
        <v>101</v>
      </c>
      <c r="B90" s="13" t="s">
        <v>102</v>
      </c>
      <c r="C90" s="8" t="s">
        <v>15</v>
      </c>
      <c r="D90" s="8">
        <f>D89-D91</f>
        <v>829451.89</v>
      </c>
    </row>
    <row r="91" spans="1:4" ht="15" customHeight="1">
      <c r="A91" s="6" t="s">
        <v>103</v>
      </c>
      <c r="B91" s="13" t="s">
        <v>104</v>
      </c>
      <c r="C91" s="8" t="s">
        <v>15</v>
      </c>
      <c r="D91" s="8">
        <v>0</v>
      </c>
    </row>
    <row r="92" spans="1:4" ht="13.5" customHeight="1">
      <c r="A92" s="6" t="s">
        <v>105</v>
      </c>
      <c r="B92" s="11" t="s">
        <v>106</v>
      </c>
      <c r="C92" s="8" t="s">
        <v>15</v>
      </c>
      <c r="D92" s="8">
        <v>0</v>
      </c>
    </row>
    <row r="93" spans="1:4" ht="41.25" customHeight="1">
      <c r="A93" s="10"/>
      <c r="B93" s="10"/>
      <c r="C93" s="10"/>
      <c r="D93" s="10"/>
    </row>
    <row r="94" spans="1:4" ht="41.25" customHeight="1">
      <c r="A94" s="6" t="s">
        <v>84</v>
      </c>
      <c r="B94" s="11" t="s">
        <v>85</v>
      </c>
      <c r="C94" s="8" t="s">
        <v>7</v>
      </c>
      <c r="D94" s="8" t="s">
        <v>111</v>
      </c>
    </row>
    <row r="95" spans="1:4" ht="40.5" customHeight="1">
      <c r="A95" s="6" t="s">
        <v>87</v>
      </c>
      <c r="B95" s="11" t="s">
        <v>88</v>
      </c>
      <c r="C95" s="8" t="s">
        <v>7</v>
      </c>
      <c r="D95" s="8" t="s">
        <v>112</v>
      </c>
    </row>
    <row r="96" spans="1:4" ht="38.25" customHeight="1">
      <c r="A96" s="6" t="s">
        <v>90</v>
      </c>
      <c r="B96" s="11" t="s">
        <v>91</v>
      </c>
      <c r="C96" s="8" t="s">
        <v>92</v>
      </c>
      <c r="D96" s="8"/>
    </row>
    <row r="97" spans="1:4" ht="35.25" customHeight="1">
      <c r="A97" s="6" t="s">
        <v>93</v>
      </c>
      <c r="B97" s="11" t="s">
        <v>94</v>
      </c>
      <c r="C97" s="8" t="s">
        <v>15</v>
      </c>
      <c r="D97" s="8">
        <v>7130.23</v>
      </c>
    </row>
    <row r="98" spans="1:4" ht="18.75" customHeight="1">
      <c r="A98" s="6" t="s">
        <v>95</v>
      </c>
      <c r="B98" s="13" t="s">
        <v>96</v>
      </c>
      <c r="C98" s="8" t="s">
        <v>15</v>
      </c>
      <c r="D98" s="8">
        <v>7119.28</v>
      </c>
    </row>
    <row r="99" spans="1:4" ht="15" customHeight="1">
      <c r="A99" s="6" t="s">
        <v>97</v>
      </c>
      <c r="B99" s="13" t="s">
        <v>98</v>
      </c>
      <c r="C99" s="8" t="s">
        <v>15</v>
      </c>
      <c r="D99" s="8">
        <f>D97-D98</f>
        <v>10.949999999999818</v>
      </c>
    </row>
    <row r="100" spans="1:4" ht="18.75" customHeight="1">
      <c r="A100" s="6" t="s">
        <v>99</v>
      </c>
      <c r="B100" s="13" t="s">
        <v>100</v>
      </c>
      <c r="C100" s="8" t="s">
        <v>15</v>
      </c>
      <c r="D100" s="8">
        <f>729.96+760.76+723.8+711.48+1013.32+381.92+482.48+343.36+452.88+396.64+523.92+609.76</f>
        <v>7130.28</v>
      </c>
    </row>
    <row r="101" spans="1:4" ht="16.5" customHeight="1">
      <c r="A101" s="6" t="s">
        <v>101</v>
      </c>
      <c r="B101" s="13" t="s">
        <v>102</v>
      </c>
      <c r="C101" s="8" t="s">
        <v>15</v>
      </c>
      <c r="D101" s="8">
        <v>7119.28</v>
      </c>
    </row>
    <row r="102" spans="1:4" ht="15" customHeight="1">
      <c r="A102" s="6" t="s">
        <v>103</v>
      </c>
      <c r="B102" s="13" t="s">
        <v>104</v>
      </c>
      <c r="C102" s="8" t="s">
        <v>15</v>
      </c>
      <c r="D102" s="8">
        <v>10.95</v>
      </c>
    </row>
    <row r="103" spans="1:4" ht="16.5" customHeight="1">
      <c r="A103" s="6" t="s">
        <v>105</v>
      </c>
      <c r="B103" s="11" t="s">
        <v>106</v>
      </c>
      <c r="C103" s="8" t="s">
        <v>15</v>
      </c>
      <c r="D103" s="8">
        <v>0</v>
      </c>
    </row>
    <row r="104" spans="1:4" ht="41.25" customHeight="1">
      <c r="A104" s="10" t="s">
        <v>113</v>
      </c>
      <c r="B104" s="10"/>
      <c r="C104" s="10"/>
      <c r="D104" s="10"/>
    </row>
    <row r="105" spans="1:4" ht="42" customHeight="1">
      <c r="A105" s="6" t="s">
        <v>114</v>
      </c>
      <c r="B105" s="11" t="s">
        <v>66</v>
      </c>
      <c r="C105" s="8" t="s">
        <v>67</v>
      </c>
      <c r="D105" s="8"/>
    </row>
    <row r="106" spans="1:4" ht="42.75" customHeight="1">
      <c r="A106" s="6" t="s">
        <v>115</v>
      </c>
      <c r="B106" s="11" t="s">
        <v>69</v>
      </c>
      <c r="C106" s="8" t="s">
        <v>67</v>
      </c>
      <c r="D106" s="8"/>
    </row>
    <row r="107" spans="1:4" ht="54.75" customHeight="1">
      <c r="A107" s="6" t="s">
        <v>116</v>
      </c>
      <c r="B107" s="11" t="s">
        <v>71</v>
      </c>
      <c r="C107" s="8" t="s">
        <v>67</v>
      </c>
      <c r="D107" s="8"/>
    </row>
    <row r="108" spans="1:4" ht="30.75" customHeight="1">
      <c r="A108" s="6" t="s">
        <v>117</v>
      </c>
      <c r="B108" s="11" t="s">
        <v>73</v>
      </c>
      <c r="C108" s="8" t="s">
        <v>15</v>
      </c>
      <c r="D108" s="8"/>
    </row>
    <row r="109" spans="1:4" ht="27" customHeight="1">
      <c r="A109" s="10" t="s">
        <v>118</v>
      </c>
      <c r="B109" s="10"/>
      <c r="C109" s="10"/>
      <c r="D109" s="10"/>
    </row>
    <row r="110" spans="1:4" ht="29.25" customHeight="1">
      <c r="A110" s="6" t="s">
        <v>119</v>
      </c>
      <c r="B110" s="11" t="s">
        <v>120</v>
      </c>
      <c r="C110" s="8" t="s">
        <v>67</v>
      </c>
      <c r="D110" s="8">
        <v>5</v>
      </c>
    </row>
    <row r="111" spans="1:4" ht="27.75" customHeight="1">
      <c r="A111" s="6" t="s">
        <v>121</v>
      </c>
      <c r="B111" s="11" t="s">
        <v>122</v>
      </c>
      <c r="C111" s="8" t="s">
        <v>67</v>
      </c>
      <c r="D111" s="8">
        <v>3</v>
      </c>
    </row>
    <row r="112" spans="1:4" ht="18" customHeight="1">
      <c r="A112" s="6" t="s">
        <v>123</v>
      </c>
      <c r="B112" s="11" t="s">
        <v>124</v>
      </c>
      <c r="C112" s="8" t="s">
        <v>15</v>
      </c>
      <c r="D112" s="8">
        <v>66968.7</v>
      </c>
    </row>
    <row r="113" ht="30" customHeight="1"/>
    <row r="114" ht="27" customHeight="1"/>
    <row r="115" ht="18" customHeight="1"/>
    <row r="116" ht="43.5" customHeight="1"/>
  </sheetData>
  <sheetProtection selectLockedCells="1" selectUnlockedCells="1"/>
  <mergeCells count="8">
    <mergeCell ref="A1:D1"/>
    <mergeCell ref="A7:D7"/>
    <mergeCell ref="A25:D25"/>
    <mergeCell ref="A37:D37"/>
    <mergeCell ref="A42:D42"/>
    <mergeCell ref="A49:D49"/>
    <mergeCell ref="A104:D104"/>
    <mergeCell ref="A109:D109"/>
  </mergeCells>
  <printOptions/>
  <pageMargins left="0.7875" right="0.7875" top="1.025" bottom="1.025" header="0.7875" footer="0.7875"/>
  <pageSetup firstPageNumber="1" useFirstPageNumber="1" horizontalDpi="300" verticalDpi="300" orientation="portrait" paperSize="9" scale="110"/>
  <headerFooter alignWithMargins="0">
    <oddHeader>&amp;C&amp;A</oddHeader>
    <oddFooter>&amp;CСтраница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72"/>
  <sheetViews>
    <sheetView zoomScale="120" zoomScaleNormal="120" workbookViewId="0" topLeftCell="A64">
      <selection activeCell="C86" sqref="C86"/>
    </sheetView>
  </sheetViews>
  <sheetFormatPr defaultColWidth="12.57421875" defaultRowHeight="12.75"/>
  <cols>
    <col min="1" max="1" width="3.140625" style="0" customWidth="1"/>
    <col min="2" max="2" width="39.140625" style="0" customWidth="1"/>
    <col min="3" max="3" width="7.8515625" style="0" customWidth="1"/>
    <col min="4" max="4" width="19.421875" style="0" customWidth="1"/>
    <col min="5" max="16384" width="11.57421875" style="0" customWidth="1"/>
  </cols>
  <sheetData>
    <row r="1" spans="1:4" ht="45" customHeight="1">
      <c r="A1" s="1" t="s">
        <v>0</v>
      </c>
      <c r="B1" s="1"/>
      <c r="C1" s="1"/>
      <c r="D1" s="1"/>
    </row>
    <row r="2" spans="1:4" ht="12.75">
      <c r="A2" s="2"/>
      <c r="B2" s="3"/>
      <c r="C2" s="2"/>
      <c r="D2" s="2"/>
    </row>
    <row r="3" spans="1:4" ht="24.75" customHeight="1">
      <c r="A3" s="4" t="s">
        <v>1</v>
      </c>
      <c r="B3" s="5" t="s">
        <v>2</v>
      </c>
      <c r="C3" s="4" t="s">
        <v>3</v>
      </c>
      <c r="D3" s="4" t="s">
        <v>4</v>
      </c>
    </row>
    <row r="4" spans="1:4" ht="30.75" customHeight="1">
      <c r="A4" s="6" t="s">
        <v>5</v>
      </c>
      <c r="B4" s="7" t="s">
        <v>6</v>
      </c>
      <c r="C4" s="8" t="s">
        <v>7</v>
      </c>
      <c r="D4" s="9">
        <v>42037</v>
      </c>
    </row>
    <row r="5" spans="1:4" ht="16.5" customHeight="1">
      <c r="A5" s="6" t="s">
        <v>8</v>
      </c>
      <c r="B5" s="7" t="s">
        <v>9</v>
      </c>
      <c r="C5" s="8" t="s">
        <v>7</v>
      </c>
      <c r="D5" s="9">
        <v>41671</v>
      </c>
    </row>
    <row r="6" spans="1:4" ht="15" customHeight="1">
      <c r="A6" s="6" t="s">
        <v>10</v>
      </c>
      <c r="B6" s="7" t="s">
        <v>11</v>
      </c>
      <c r="C6" s="8" t="s">
        <v>7</v>
      </c>
      <c r="D6" s="9">
        <v>42004</v>
      </c>
    </row>
    <row r="7" spans="1:4" ht="29.25" customHeight="1">
      <c r="A7" s="10" t="s">
        <v>12</v>
      </c>
      <c r="B7" s="10"/>
      <c r="C7" s="10"/>
      <c r="D7" s="10"/>
    </row>
    <row r="8" spans="1:4" ht="27.75" customHeight="1">
      <c r="A8" s="6" t="s">
        <v>13</v>
      </c>
      <c r="B8" s="11" t="s">
        <v>14</v>
      </c>
      <c r="C8" s="8" t="s">
        <v>15</v>
      </c>
      <c r="D8" s="8">
        <v>0</v>
      </c>
    </row>
    <row r="9" spans="1:4" ht="14.25" customHeight="1">
      <c r="A9" s="6" t="s">
        <v>16</v>
      </c>
      <c r="B9" s="13" t="s">
        <v>17</v>
      </c>
      <c r="C9" s="8" t="s">
        <v>15</v>
      </c>
      <c r="D9" s="8">
        <v>0</v>
      </c>
    </row>
    <row r="10" spans="1:4" ht="15.75" customHeight="1">
      <c r="A10" s="6" t="s">
        <v>18</v>
      </c>
      <c r="B10" s="13" t="s">
        <v>19</v>
      </c>
      <c r="C10" s="8" t="s">
        <v>15</v>
      </c>
      <c r="D10" s="8">
        <v>0</v>
      </c>
    </row>
    <row r="11" spans="1:4" ht="43.5" customHeight="1">
      <c r="A11" s="6" t="s">
        <v>20</v>
      </c>
      <c r="B11" s="11" t="s">
        <v>21</v>
      </c>
      <c r="C11" s="8" t="s">
        <v>15</v>
      </c>
      <c r="D11" s="8">
        <f>96668+22764.48+22233.42+67667.6+50267.58+9900.88+12485.18</f>
        <v>281987.14</v>
      </c>
    </row>
    <row r="12" spans="1:4" ht="15" customHeight="1">
      <c r="A12" s="6" t="s">
        <v>22</v>
      </c>
      <c r="B12" s="13" t="s">
        <v>23</v>
      </c>
      <c r="C12" s="8" t="s">
        <v>15</v>
      </c>
      <c r="D12" s="8">
        <f>9900.88+12485.18+227641.48+67667.6+50267.58+22233.42</f>
        <v>390196.14</v>
      </c>
    </row>
    <row r="13" spans="1:4" ht="15" customHeight="1">
      <c r="A13" s="6" t="s">
        <v>24</v>
      </c>
      <c r="B13" s="13" t="s">
        <v>25</v>
      </c>
      <c r="C13" s="8" t="s">
        <v>15</v>
      </c>
      <c r="D13" s="8">
        <v>96668</v>
      </c>
    </row>
    <row r="14" spans="1:4" ht="15.75" customHeight="1">
      <c r="A14" s="6" t="s">
        <v>26</v>
      </c>
      <c r="B14" s="13" t="s">
        <v>27</v>
      </c>
      <c r="C14" s="8" t="s">
        <v>15</v>
      </c>
      <c r="D14" s="8">
        <v>0</v>
      </c>
    </row>
    <row r="15" spans="1:4" ht="14.25" customHeight="1">
      <c r="A15" s="6" t="s">
        <v>28</v>
      </c>
      <c r="B15" s="11" t="s">
        <v>29</v>
      </c>
      <c r="C15" s="8" t="s">
        <v>15</v>
      </c>
      <c r="D15" s="8">
        <f>92143.59+216978.85+21192.91+64500.54+47914.83+9000.8+6810.08</f>
        <v>458541.6</v>
      </c>
    </row>
    <row r="16" spans="1:4" ht="15.75" customHeight="1">
      <c r="A16" s="6" t="s">
        <v>30</v>
      </c>
      <c r="B16" s="13" t="s">
        <v>31</v>
      </c>
      <c r="C16" s="8" t="s">
        <v>15</v>
      </c>
      <c r="D16" s="8">
        <v>458541.6</v>
      </c>
    </row>
    <row r="17" spans="1:4" ht="14.25" customHeight="1">
      <c r="A17" s="6" t="s">
        <v>32</v>
      </c>
      <c r="B17" s="13" t="s">
        <v>33</v>
      </c>
      <c r="C17" s="8" t="s">
        <v>15</v>
      </c>
      <c r="D17" s="8">
        <v>0</v>
      </c>
    </row>
    <row r="18" spans="1:4" ht="14.25" customHeight="1">
      <c r="A18" s="6" t="s">
        <v>34</v>
      </c>
      <c r="B18" s="13" t="s">
        <v>35</v>
      </c>
      <c r="C18" s="8" t="s">
        <v>15</v>
      </c>
      <c r="D18" s="8">
        <v>0</v>
      </c>
    </row>
    <row r="19" spans="1:4" ht="27" customHeight="1">
      <c r="A19" s="6" t="s">
        <v>36</v>
      </c>
      <c r="B19" s="13" t="s">
        <v>37</v>
      </c>
      <c r="C19" s="8" t="s">
        <v>15</v>
      </c>
      <c r="D19" s="8">
        <v>0</v>
      </c>
    </row>
    <row r="20" spans="1:4" ht="15" customHeight="1">
      <c r="A20" s="6" t="s">
        <v>38</v>
      </c>
      <c r="B20" s="13" t="s">
        <v>39</v>
      </c>
      <c r="C20" s="8" t="s">
        <v>15</v>
      </c>
      <c r="D20" s="8">
        <v>0</v>
      </c>
    </row>
    <row r="21" spans="1:4" ht="28.5" customHeight="1">
      <c r="A21" s="6" t="s">
        <v>40</v>
      </c>
      <c r="B21" s="11" t="s">
        <v>41</v>
      </c>
      <c r="C21" s="8" t="s">
        <v>15</v>
      </c>
      <c r="D21" s="8">
        <f>458541.6-284578.16-19019.21</f>
        <v>154944.23</v>
      </c>
    </row>
    <row r="22" spans="1:4" ht="26.25" customHeight="1">
      <c r="A22" s="6" t="s">
        <v>42</v>
      </c>
      <c r="B22" s="11" t="s">
        <v>43</v>
      </c>
      <c r="C22" s="8" t="s">
        <v>15</v>
      </c>
      <c r="D22" s="8">
        <f>D23-D24</f>
        <v>176554.45999999996</v>
      </c>
    </row>
    <row r="23" spans="1:4" ht="12.75" customHeight="1">
      <c r="A23" s="6" t="s">
        <v>44</v>
      </c>
      <c r="B23" s="13" t="s">
        <v>45</v>
      </c>
      <c r="C23" s="8" t="s">
        <v>15</v>
      </c>
      <c r="D23" s="8">
        <v>0</v>
      </c>
    </row>
    <row r="24" spans="1:4" ht="14.25" customHeight="1">
      <c r="A24" s="6" t="s">
        <v>46</v>
      </c>
      <c r="B24" s="13" t="s">
        <v>47</v>
      </c>
      <c r="C24" s="8" t="s">
        <v>15</v>
      </c>
      <c r="D24" s="8">
        <f>D11-D15</f>
        <v>-176554.45999999996</v>
      </c>
    </row>
    <row r="25" spans="1:4" ht="109.5" customHeight="1">
      <c r="A25" s="10" t="s">
        <v>48</v>
      </c>
      <c r="B25" s="10"/>
      <c r="C25" s="10"/>
      <c r="D25" s="10"/>
    </row>
    <row r="26" spans="1:4" ht="12.75">
      <c r="A26" s="10"/>
      <c r="B26" s="10"/>
      <c r="C26" s="10"/>
      <c r="D26" s="10"/>
    </row>
    <row r="27" spans="1:4" ht="18.75" customHeight="1">
      <c r="A27" s="6" t="s">
        <v>49</v>
      </c>
      <c r="B27" s="11" t="s">
        <v>50</v>
      </c>
      <c r="C27" s="8" t="s">
        <v>7</v>
      </c>
      <c r="D27" s="8"/>
    </row>
    <row r="28" spans="1:4" ht="14.25" customHeight="1">
      <c r="A28" s="6" t="s">
        <v>52</v>
      </c>
      <c r="B28" s="11" t="s">
        <v>53</v>
      </c>
      <c r="C28" s="8" t="s">
        <v>7</v>
      </c>
      <c r="D28" s="8"/>
    </row>
    <row r="29" spans="1:4" ht="28.5" customHeight="1">
      <c r="A29" s="6" t="s">
        <v>55</v>
      </c>
      <c r="B29" s="11" t="s">
        <v>56</v>
      </c>
      <c r="C29" s="8" t="s">
        <v>7</v>
      </c>
      <c r="D29" s="9"/>
    </row>
    <row r="30" spans="1:4" ht="28.5" customHeight="1">
      <c r="A30" s="10" t="s">
        <v>64</v>
      </c>
      <c r="B30" s="10"/>
      <c r="C30" s="10"/>
      <c r="D30" s="10"/>
    </row>
    <row r="31" spans="1:4" ht="17.25" customHeight="1">
      <c r="A31" s="6" t="s">
        <v>65</v>
      </c>
      <c r="B31" s="11" t="s">
        <v>66</v>
      </c>
      <c r="C31" s="8" t="s">
        <v>67</v>
      </c>
      <c r="D31" s="8"/>
    </row>
    <row r="32" spans="1:4" ht="27" customHeight="1">
      <c r="A32" s="6" t="s">
        <v>68</v>
      </c>
      <c r="B32" s="11" t="s">
        <v>69</v>
      </c>
      <c r="C32" s="8" t="s">
        <v>67</v>
      </c>
      <c r="D32" s="8"/>
    </row>
    <row r="33" spans="1:4" ht="28.5" customHeight="1">
      <c r="A33" s="6" t="s">
        <v>70</v>
      </c>
      <c r="B33" s="11" t="s">
        <v>71</v>
      </c>
      <c r="C33" s="8" t="s">
        <v>67</v>
      </c>
      <c r="D33" s="8"/>
    </row>
    <row r="34" spans="1:4" ht="15.75" customHeight="1">
      <c r="A34" s="6" t="s">
        <v>72</v>
      </c>
      <c r="B34" s="11" t="s">
        <v>73</v>
      </c>
      <c r="C34" s="8" t="s">
        <v>15</v>
      </c>
      <c r="D34" s="8"/>
    </row>
    <row r="35" spans="1:4" ht="15" customHeight="1">
      <c r="A35" s="10" t="s">
        <v>74</v>
      </c>
      <c r="B35" s="10"/>
      <c r="C35" s="10"/>
      <c r="D35" s="10"/>
    </row>
    <row r="36" spans="1:4" ht="40.5" customHeight="1">
      <c r="A36" s="6" t="s">
        <v>75</v>
      </c>
      <c r="B36" s="11" t="s">
        <v>76</v>
      </c>
      <c r="C36" s="8" t="s">
        <v>15</v>
      </c>
      <c r="D36" s="8">
        <v>0</v>
      </c>
    </row>
    <row r="37" spans="1:4" ht="15.75" customHeight="1">
      <c r="A37" s="6" t="s">
        <v>77</v>
      </c>
      <c r="B37" s="13" t="s">
        <v>17</v>
      </c>
      <c r="C37" s="8" t="s">
        <v>15</v>
      </c>
      <c r="D37" s="8">
        <v>0</v>
      </c>
    </row>
    <row r="38" spans="1:4" ht="14.25" customHeight="1">
      <c r="A38" s="6" t="s">
        <v>78</v>
      </c>
      <c r="B38" s="13" t="s">
        <v>19</v>
      </c>
      <c r="C38" s="8" t="s">
        <v>15</v>
      </c>
      <c r="D38" s="8">
        <v>0</v>
      </c>
    </row>
    <row r="39" spans="1:4" ht="40.5" customHeight="1">
      <c r="A39" s="6" t="s">
        <v>79</v>
      </c>
      <c r="B39" s="11" t="s">
        <v>80</v>
      </c>
      <c r="C39" s="8" t="s">
        <v>15</v>
      </c>
      <c r="D39" s="8">
        <f>D40-D41</f>
        <v>-41184.03</v>
      </c>
    </row>
    <row r="40" spans="1:4" ht="16.5" customHeight="1">
      <c r="A40" s="6" t="s">
        <v>81</v>
      </c>
      <c r="B40" s="13" t="s">
        <v>17</v>
      </c>
      <c r="C40" s="8" t="s">
        <v>15</v>
      </c>
      <c r="D40" s="8">
        <v>0</v>
      </c>
    </row>
    <row r="41" spans="1:4" ht="16.5" customHeight="1">
      <c r="A41" s="6" t="s">
        <v>82</v>
      </c>
      <c r="B41" s="13" t="s">
        <v>19</v>
      </c>
      <c r="C41" s="8" t="s">
        <v>15</v>
      </c>
      <c r="D41" s="8">
        <f>21380.13+6607.16+3488.05+4135.82+1889.96+3682.91</f>
        <v>41184.03</v>
      </c>
    </row>
    <row r="42" spans="1:4" ht="28.5" customHeight="1">
      <c r="A42" s="10" t="s">
        <v>83</v>
      </c>
      <c r="B42" s="10"/>
      <c r="C42" s="10"/>
      <c r="D42" s="10"/>
    </row>
    <row r="43" spans="1:4" ht="27.75" customHeight="1">
      <c r="A43" s="6" t="s">
        <v>84</v>
      </c>
      <c r="B43" s="11" t="s">
        <v>85</v>
      </c>
      <c r="C43" s="8" t="s">
        <v>7</v>
      </c>
      <c r="D43" s="8" t="s">
        <v>134</v>
      </c>
    </row>
    <row r="44" spans="1:4" ht="17.25" customHeight="1">
      <c r="A44" s="6" t="s">
        <v>87</v>
      </c>
      <c r="B44" s="11" t="s">
        <v>88</v>
      </c>
      <c r="C44" s="8" t="s">
        <v>7</v>
      </c>
      <c r="D44" s="8" t="s">
        <v>138</v>
      </c>
    </row>
    <row r="45" spans="1:4" ht="28.5" customHeight="1">
      <c r="A45" s="6" t="s">
        <v>90</v>
      </c>
      <c r="B45" s="11" t="s">
        <v>91</v>
      </c>
      <c r="C45" s="8" t="s">
        <v>92</v>
      </c>
      <c r="D45" s="8"/>
    </row>
    <row r="46" spans="1:4" ht="14.25" customHeight="1">
      <c r="A46" s="6" t="s">
        <v>93</v>
      </c>
      <c r="B46" s="11" t="s">
        <v>94</v>
      </c>
      <c r="C46" s="8" t="s">
        <v>15</v>
      </c>
      <c r="D46" s="8">
        <f>60623.27+75250.35+44147.14</f>
        <v>180020.76</v>
      </c>
    </row>
    <row r="47" spans="1:4" ht="15" customHeight="1">
      <c r="A47" s="6" t="s">
        <v>95</v>
      </c>
      <c r="B47" s="13" t="s">
        <v>96</v>
      </c>
      <c r="C47" s="8" t="s">
        <v>15</v>
      </c>
      <c r="D47" s="8">
        <f>57135.22+71114.53+42257.18</f>
        <v>170506.93</v>
      </c>
    </row>
    <row r="48" spans="1:4" ht="15" customHeight="1">
      <c r="A48" s="6" t="s">
        <v>97</v>
      </c>
      <c r="B48" s="13" t="s">
        <v>98</v>
      </c>
      <c r="C48" s="8" t="s">
        <v>15</v>
      </c>
      <c r="D48" s="14">
        <f>D46-D47</f>
        <v>9513.830000000016</v>
      </c>
    </row>
    <row r="49" spans="1:4" ht="39.75" customHeight="1">
      <c r="A49" s="6" t="s">
        <v>99</v>
      </c>
      <c r="B49" s="13" t="s">
        <v>100</v>
      </c>
      <c r="C49" s="8" t="s">
        <v>15</v>
      </c>
      <c r="D49" s="8">
        <f>17361.83+173.33+12595.8+2399.04+15011.46+583.18+17043.09+668.47+18676.11+728.99+17621.1+452.33+22405.05+935.07+19245.8+797.91+15385.25+566.35+15396.77+516.94+1201107+606.24</f>
        <v>1380277.11</v>
      </c>
    </row>
    <row r="50" spans="1:4" ht="26.25" customHeight="1">
      <c r="A50" s="6" t="s">
        <v>101</v>
      </c>
      <c r="B50" s="13" t="s">
        <v>102</v>
      </c>
      <c r="C50" s="8" t="s">
        <v>15</v>
      </c>
      <c r="D50" s="14">
        <f>D49-D51</f>
        <v>1380277.11</v>
      </c>
    </row>
    <row r="51" spans="1:4" ht="42" customHeight="1">
      <c r="A51" s="6" t="s">
        <v>103</v>
      </c>
      <c r="B51" s="13" t="s">
        <v>104</v>
      </c>
      <c r="C51" s="8" t="s">
        <v>15</v>
      </c>
      <c r="D51" s="8">
        <f>0</f>
        <v>0</v>
      </c>
    </row>
    <row r="52" spans="1:4" ht="41.25" customHeight="1">
      <c r="A52" s="6" t="s">
        <v>105</v>
      </c>
      <c r="B52" s="11" t="s">
        <v>106</v>
      </c>
      <c r="C52" s="8" t="s">
        <v>15</v>
      </c>
      <c r="D52" s="8">
        <v>0</v>
      </c>
    </row>
    <row r="53" spans="1:4" ht="12.75">
      <c r="A53" s="10"/>
      <c r="B53" s="10"/>
      <c r="C53" s="10"/>
      <c r="D53" s="10"/>
    </row>
    <row r="54" spans="1:4" ht="15.75" customHeight="1">
      <c r="A54" s="6" t="s">
        <v>84</v>
      </c>
      <c r="B54" s="11" t="s">
        <v>85</v>
      </c>
      <c r="C54" s="8" t="s">
        <v>7</v>
      </c>
      <c r="D54" s="8" t="s">
        <v>131</v>
      </c>
    </row>
    <row r="55" spans="1:4" ht="19.5" customHeight="1">
      <c r="A55" s="6" t="s">
        <v>87</v>
      </c>
      <c r="B55" s="11" t="s">
        <v>88</v>
      </c>
      <c r="C55" s="8" t="s">
        <v>7</v>
      </c>
      <c r="D55" s="8" t="s">
        <v>109</v>
      </c>
    </row>
    <row r="56" spans="1:4" ht="28.5" customHeight="1">
      <c r="A56" s="6" t="s">
        <v>90</v>
      </c>
      <c r="B56" s="11" t="s">
        <v>91</v>
      </c>
      <c r="C56" s="8" t="s">
        <v>92</v>
      </c>
      <c r="D56" s="8"/>
    </row>
    <row r="57" spans="1:4" ht="15.75" customHeight="1">
      <c r="A57" s="6" t="s">
        <v>93</v>
      </c>
      <c r="B57" s="11" t="s">
        <v>94</v>
      </c>
      <c r="C57" s="8" t="s">
        <v>15</v>
      </c>
      <c r="D57" s="8">
        <f>1785469.42+382405.14+17663.3</f>
        <v>2185537.86</v>
      </c>
    </row>
    <row r="58" spans="1:4" ht="16.5" customHeight="1">
      <c r="A58" s="6" t="s">
        <v>95</v>
      </c>
      <c r="B58" s="13" t="s">
        <v>96</v>
      </c>
      <c r="C58" s="8" t="s">
        <v>15</v>
      </c>
      <c r="D58" s="8">
        <f>1724166.85+373119.21+17663.3</f>
        <v>2114949.36</v>
      </c>
    </row>
    <row r="59" spans="1:4" ht="15.75" customHeight="1">
      <c r="A59" s="6" t="s">
        <v>97</v>
      </c>
      <c r="B59" s="13" t="s">
        <v>98</v>
      </c>
      <c r="C59" s="8" t="s">
        <v>15</v>
      </c>
      <c r="D59" s="8">
        <f>D57-D58</f>
        <v>70588.5</v>
      </c>
    </row>
    <row r="60" spans="1:4" ht="41.25" customHeight="1">
      <c r="A60" s="6" t="s">
        <v>99</v>
      </c>
      <c r="B60" s="13" t="s">
        <v>100</v>
      </c>
      <c r="C60" s="8" t="s">
        <v>15</v>
      </c>
      <c r="D60" s="8">
        <f>184726.63+11385.74+319207.54+3489.08+180363.83+8905.43+56336.02+230.23+230.23+59374.51+489.2+60773.3+502.02+57345.89+506.22+249653.52+15594.09+346351.1+21632.86+357937.18+22356.01</f>
        <v>1957390.6300000001</v>
      </c>
    </row>
    <row r="61" spans="1:4" ht="29.25" customHeight="1">
      <c r="A61" s="6" t="s">
        <v>101</v>
      </c>
      <c r="B61" s="13" t="s">
        <v>102</v>
      </c>
      <c r="C61" s="8" t="s">
        <v>15</v>
      </c>
      <c r="D61" s="8">
        <f>D60-D62</f>
        <v>1632498.4900000002</v>
      </c>
    </row>
    <row r="62" spans="1:4" ht="40.5" customHeight="1">
      <c r="A62" s="6" t="s">
        <v>103</v>
      </c>
      <c r="B62" s="13" t="s">
        <v>104</v>
      </c>
      <c r="C62" s="8" t="s">
        <v>15</v>
      </c>
      <c r="D62" s="8">
        <f>297288.07+3964.61+2074.83+2765.46+1124+6478+3749+7448.17</f>
        <v>324892.14</v>
      </c>
    </row>
    <row r="63" spans="1:4" ht="39.75" customHeight="1">
      <c r="A63" s="6" t="s">
        <v>105</v>
      </c>
      <c r="B63" s="11" t="s">
        <v>106</v>
      </c>
      <c r="C63" s="8" t="s">
        <v>15</v>
      </c>
      <c r="D63" s="8">
        <v>0</v>
      </c>
    </row>
    <row r="64" spans="1:4" ht="32.25" customHeight="1">
      <c r="A64" s="10" t="s">
        <v>113</v>
      </c>
      <c r="B64" s="10"/>
      <c r="C64" s="10"/>
      <c r="D64" s="10"/>
    </row>
    <row r="65" spans="1:4" ht="15" customHeight="1">
      <c r="A65" s="6" t="s">
        <v>114</v>
      </c>
      <c r="B65" s="11" t="s">
        <v>66</v>
      </c>
      <c r="C65" s="8" t="s">
        <v>67</v>
      </c>
      <c r="D65" s="8"/>
    </row>
    <row r="66" spans="1:4" ht="29.25" customHeight="1">
      <c r="A66" s="6" t="s">
        <v>115</v>
      </c>
      <c r="B66" s="11" t="s">
        <v>69</v>
      </c>
      <c r="C66" s="8" t="s">
        <v>67</v>
      </c>
      <c r="D66" s="8"/>
    </row>
    <row r="67" spans="1:4" ht="26.25" customHeight="1">
      <c r="A67" s="6" t="s">
        <v>116</v>
      </c>
      <c r="B67" s="11" t="s">
        <v>71</v>
      </c>
      <c r="C67" s="8" t="s">
        <v>67</v>
      </c>
      <c r="D67" s="8"/>
    </row>
    <row r="68" spans="1:4" ht="12.75" customHeight="1">
      <c r="A68" s="6" t="s">
        <v>117</v>
      </c>
      <c r="B68" s="11" t="s">
        <v>73</v>
      </c>
      <c r="C68" s="8" t="s">
        <v>15</v>
      </c>
      <c r="D68" s="8"/>
    </row>
    <row r="69" spans="1:4" ht="32.25" customHeight="1">
      <c r="A69" s="10" t="s">
        <v>118</v>
      </c>
      <c r="B69" s="10"/>
      <c r="C69" s="10"/>
      <c r="D69" s="10"/>
    </row>
    <row r="70" spans="1:4" ht="29.25" customHeight="1">
      <c r="A70" s="6" t="s">
        <v>119</v>
      </c>
      <c r="B70" s="11" t="s">
        <v>120</v>
      </c>
      <c r="C70" s="8" t="s">
        <v>67</v>
      </c>
      <c r="D70" s="8">
        <v>3</v>
      </c>
    </row>
    <row r="71" spans="1:4" ht="16.5" customHeight="1">
      <c r="A71" s="6" t="s">
        <v>121</v>
      </c>
      <c r="B71" s="11" t="s">
        <v>122</v>
      </c>
      <c r="C71" s="8" t="s">
        <v>67</v>
      </c>
      <c r="D71" s="8">
        <v>3</v>
      </c>
    </row>
    <row r="72" spans="1:4" ht="43.5" customHeight="1">
      <c r="A72" s="6" t="s">
        <v>123</v>
      </c>
      <c r="B72" s="11" t="s">
        <v>124</v>
      </c>
      <c r="C72" s="8" t="s">
        <v>15</v>
      </c>
      <c r="D72" s="8">
        <v>24781.74</v>
      </c>
    </row>
  </sheetData>
  <sheetProtection selectLockedCells="1" selectUnlockedCells="1"/>
  <mergeCells count="8">
    <mergeCell ref="A1:D1"/>
    <mergeCell ref="A7:D7"/>
    <mergeCell ref="A25:D25"/>
    <mergeCell ref="A30:D30"/>
    <mergeCell ref="A35:D35"/>
    <mergeCell ref="A42:D42"/>
    <mergeCell ref="A64:D64"/>
    <mergeCell ref="A69:D69"/>
  </mergeCells>
  <printOptions/>
  <pageMargins left="0.7875" right="0.7875" top="1.025" bottom="1.025" header="0.7875" footer="0.7875"/>
  <pageSetup horizontalDpi="300" verticalDpi="300" orientation="portrait" paperSize="9" scale="110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75"/>
  <sheetViews>
    <sheetView zoomScale="120" zoomScaleNormal="120" workbookViewId="0" topLeftCell="A1">
      <selection activeCell="C81" sqref="C81"/>
    </sheetView>
  </sheetViews>
  <sheetFormatPr defaultColWidth="12.57421875" defaultRowHeight="12.75"/>
  <cols>
    <col min="1" max="1" width="2.421875" style="0" customWidth="1"/>
    <col min="2" max="2" width="36.57421875" style="0" customWidth="1"/>
    <col min="3" max="3" width="8.7109375" style="0" customWidth="1"/>
    <col min="4" max="4" width="16.421875" style="0" customWidth="1"/>
    <col min="5" max="16384" width="11.57421875" style="0" customWidth="1"/>
  </cols>
  <sheetData>
    <row r="1" spans="1:4" ht="42.75" customHeight="1">
      <c r="A1" s="1" t="s">
        <v>0</v>
      </c>
      <c r="B1" s="1"/>
      <c r="C1" s="1"/>
      <c r="D1" s="1"/>
    </row>
    <row r="2" spans="1:4" ht="12.75">
      <c r="A2" s="2"/>
      <c r="B2" s="3"/>
      <c r="C2" s="2"/>
      <c r="D2" s="2"/>
    </row>
    <row r="3" spans="1:4" ht="12.75">
      <c r="A3" s="4" t="s">
        <v>1</v>
      </c>
      <c r="B3" s="5" t="s">
        <v>2</v>
      </c>
      <c r="C3" s="4" t="s">
        <v>3</v>
      </c>
      <c r="D3" s="4" t="s">
        <v>4</v>
      </c>
    </row>
    <row r="4" spans="1:4" ht="30.75" customHeight="1">
      <c r="A4" s="6" t="s">
        <v>5</v>
      </c>
      <c r="B4" s="7" t="s">
        <v>6</v>
      </c>
      <c r="C4" s="8" t="s">
        <v>7</v>
      </c>
      <c r="D4" s="9">
        <v>42037</v>
      </c>
    </row>
    <row r="5" spans="1:4" ht="17.25" customHeight="1">
      <c r="A5" s="6" t="s">
        <v>8</v>
      </c>
      <c r="B5" s="7" t="s">
        <v>9</v>
      </c>
      <c r="C5" s="8" t="s">
        <v>7</v>
      </c>
      <c r="D5" s="9">
        <v>41640</v>
      </c>
    </row>
    <row r="6" spans="1:4" ht="15.75" customHeight="1">
      <c r="A6" s="6" t="s">
        <v>10</v>
      </c>
      <c r="B6" s="7" t="s">
        <v>11</v>
      </c>
      <c r="C6" s="8" t="s">
        <v>7</v>
      </c>
      <c r="D6" s="9">
        <v>42004</v>
      </c>
    </row>
    <row r="7" spans="1:4" ht="43.5" customHeight="1">
      <c r="A7" s="10" t="s">
        <v>12</v>
      </c>
      <c r="B7" s="10"/>
      <c r="C7" s="10"/>
      <c r="D7" s="10"/>
    </row>
    <row r="8" spans="1:4" ht="30" customHeight="1">
      <c r="A8" s="6" t="s">
        <v>13</v>
      </c>
      <c r="B8" s="11" t="s">
        <v>14</v>
      </c>
      <c r="C8" s="8" t="s">
        <v>15</v>
      </c>
      <c r="D8" s="8">
        <f>D9-D10</f>
        <v>-192358.65</v>
      </c>
    </row>
    <row r="9" spans="1:4" ht="16.5" customHeight="1">
      <c r="A9" s="6" t="s">
        <v>16</v>
      </c>
      <c r="B9" s="13" t="s">
        <v>17</v>
      </c>
      <c r="C9" s="8" t="s">
        <v>15</v>
      </c>
      <c r="D9" s="8">
        <v>0</v>
      </c>
    </row>
    <row r="10" spans="1:4" ht="14.25" customHeight="1">
      <c r="A10" s="6" t="s">
        <v>18</v>
      </c>
      <c r="B10" s="13" t="s">
        <v>19</v>
      </c>
      <c r="C10" s="8" t="s">
        <v>15</v>
      </c>
      <c r="D10" s="8">
        <v>192358.65</v>
      </c>
    </row>
    <row r="11" spans="1:4" ht="43.5" customHeight="1">
      <c r="A11" s="6" t="s">
        <v>20</v>
      </c>
      <c r="B11" s="11" t="s">
        <v>21</v>
      </c>
      <c r="C11" s="8" t="s">
        <v>15</v>
      </c>
      <c r="D11" s="8">
        <f>883447.2+29985.9+4629.72+82901.58+8408.62+18794.39+9695.51+11758.04+34737.97+53851.12+13442.41</f>
        <v>1151652.46</v>
      </c>
    </row>
    <row r="12" spans="1:4" ht="16.5" customHeight="1">
      <c r="A12" s="6" t="s">
        <v>22</v>
      </c>
      <c r="B12" s="13" t="s">
        <v>23</v>
      </c>
      <c r="C12" s="8" t="s">
        <v>15</v>
      </c>
      <c r="D12" s="8">
        <v>1151652.46</v>
      </c>
    </row>
    <row r="13" spans="1:4" ht="16.5" customHeight="1">
      <c r="A13" s="6" t="s">
        <v>24</v>
      </c>
      <c r="B13" s="13" t="s">
        <v>25</v>
      </c>
      <c r="C13" s="8" t="s">
        <v>15</v>
      </c>
      <c r="D13" s="8"/>
    </row>
    <row r="14" spans="1:4" ht="16.5" customHeight="1">
      <c r="A14" s="6" t="s">
        <v>26</v>
      </c>
      <c r="B14" s="13" t="s">
        <v>27</v>
      </c>
      <c r="C14" s="8" t="s">
        <v>15</v>
      </c>
      <c r="D14" s="8">
        <v>0</v>
      </c>
    </row>
    <row r="15" spans="1:4" ht="17.25" customHeight="1">
      <c r="A15" s="6" t="s">
        <v>28</v>
      </c>
      <c r="B15" s="11" t="s">
        <v>29</v>
      </c>
      <c r="C15" s="8" t="s">
        <v>15</v>
      </c>
      <c r="D15" s="8">
        <f>7372.62+13196.86+1094.08+2427.35+53851.12+13442.41+819289.54+28974.05+4482.09+80122.84</f>
        <v>1024252.96</v>
      </c>
    </row>
    <row r="16" spans="1:4" ht="29.25" customHeight="1">
      <c r="A16" s="6" t="s">
        <v>30</v>
      </c>
      <c r="B16" s="13" t="s">
        <v>31</v>
      </c>
      <c r="C16" s="8" t="s">
        <v>15</v>
      </c>
      <c r="D16" s="8">
        <v>1024252.96</v>
      </c>
    </row>
    <row r="17" spans="1:4" ht="27.75" customHeight="1">
      <c r="A17" s="6" t="s">
        <v>32</v>
      </c>
      <c r="B17" s="13" t="s">
        <v>33</v>
      </c>
      <c r="C17" s="8" t="s">
        <v>15</v>
      </c>
      <c r="D17" s="8">
        <v>0</v>
      </c>
    </row>
    <row r="18" spans="1:4" ht="15" customHeight="1">
      <c r="A18" s="6" t="s">
        <v>34</v>
      </c>
      <c r="B18" s="13" t="s">
        <v>35</v>
      </c>
      <c r="C18" s="8" t="s">
        <v>15</v>
      </c>
      <c r="D18" s="8">
        <v>0</v>
      </c>
    </row>
    <row r="19" spans="1:4" ht="29.25" customHeight="1">
      <c r="A19" s="6" t="s">
        <v>36</v>
      </c>
      <c r="B19" s="13" t="s">
        <v>37</v>
      </c>
      <c r="C19" s="8" t="s">
        <v>15</v>
      </c>
      <c r="D19" s="8">
        <v>0</v>
      </c>
    </row>
    <row r="20" spans="1:4" ht="16.5" customHeight="1">
      <c r="A20" s="6" t="s">
        <v>38</v>
      </c>
      <c r="B20" s="13" t="s">
        <v>39</v>
      </c>
      <c r="C20" s="8" t="s">
        <v>15</v>
      </c>
      <c r="D20" s="8">
        <v>0</v>
      </c>
    </row>
    <row r="21" spans="1:4" ht="30" customHeight="1">
      <c r="A21" s="6" t="s">
        <v>40</v>
      </c>
      <c r="B21" s="11" t="s">
        <v>41</v>
      </c>
      <c r="C21" s="8" t="s">
        <v>15</v>
      </c>
      <c r="D21" s="8">
        <v>-113427.43</v>
      </c>
    </row>
    <row r="22" spans="1:4" ht="27" customHeight="1">
      <c r="A22" s="6" t="s">
        <v>42</v>
      </c>
      <c r="B22" s="11" t="s">
        <v>43</v>
      </c>
      <c r="C22" s="8" t="s">
        <v>15</v>
      </c>
      <c r="D22" s="8">
        <f>D23-D24</f>
        <v>-124072.84000000001</v>
      </c>
    </row>
    <row r="23" spans="1:4" ht="14.25" customHeight="1">
      <c r="A23" s="6" t="s">
        <v>44</v>
      </c>
      <c r="B23" s="13" t="s">
        <v>45</v>
      </c>
      <c r="C23" s="8" t="s">
        <v>15</v>
      </c>
      <c r="D23" s="8">
        <v>0</v>
      </c>
    </row>
    <row r="24" spans="1:4" ht="15" customHeight="1">
      <c r="A24" s="6" t="s">
        <v>46</v>
      </c>
      <c r="B24" s="13" t="s">
        <v>47</v>
      </c>
      <c r="C24" s="8" t="s">
        <v>15</v>
      </c>
      <c r="D24" s="8">
        <f>64157.66+1011.85+147.63+2778.74+1036+5597.53+5717.08+8888.38+34737.97</f>
        <v>124072.84000000001</v>
      </c>
    </row>
    <row r="25" spans="1:4" ht="123.75" customHeight="1">
      <c r="A25" s="10" t="s">
        <v>48</v>
      </c>
      <c r="B25" s="10"/>
      <c r="C25" s="10"/>
      <c r="D25" s="10"/>
    </row>
    <row r="26" spans="1:4" ht="12.75">
      <c r="A26" s="6" t="s">
        <v>49</v>
      </c>
      <c r="B26" s="11" t="s">
        <v>50</v>
      </c>
      <c r="C26" s="8" t="s">
        <v>7</v>
      </c>
      <c r="D26" s="8" t="s">
        <v>148</v>
      </c>
    </row>
    <row r="27" spans="1:4" ht="12.75">
      <c r="A27" s="6" t="s">
        <v>52</v>
      </c>
      <c r="B27" s="11" t="s">
        <v>53</v>
      </c>
      <c r="C27" s="8" t="s">
        <v>7</v>
      </c>
      <c r="D27" s="8" t="s">
        <v>59</v>
      </c>
    </row>
    <row r="28" spans="1:4" ht="12.75">
      <c r="A28" s="6" t="s">
        <v>55</v>
      </c>
      <c r="B28" s="11" t="s">
        <v>56</v>
      </c>
      <c r="C28" s="8" t="s">
        <v>7</v>
      </c>
      <c r="D28" s="9" t="s">
        <v>149</v>
      </c>
    </row>
    <row r="29" spans="1:4" ht="12.75">
      <c r="A29" s="10"/>
      <c r="B29" s="10"/>
      <c r="C29" s="10"/>
      <c r="D29" s="10"/>
    </row>
    <row r="30" spans="1:4" ht="39" customHeight="1">
      <c r="A30" s="6" t="s">
        <v>49</v>
      </c>
      <c r="B30" s="11" t="s">
        <v>50</v>
      </c>
      <c r="C30" s="8" t="s">
        <v>7</v>
      </c>
      <c r="D30" s="8" t="s">
        <v>150</v>
      </c>
    </row>
    <row r="31" spans="1:4" ht="33.75" customHeight="1">
      <c r="A31" s="6" t="s">
        <v>52</v>
      </c>
      <c r="B31" s="11" t="s">
        <v>53</v>
      </c>
      <c r="C31" s="8" t="s">
        <v>7</v>
      </c>
      <c r="D31" s="8" t="s">
        <v>59</v>
      </c>
    </row>
    <row r="32" spans="1:4" ht="30" customHeight="1">
      <c r="A32" s="6" t="s">
        <v>55</v>
      </c>
      <c r="B32" s="11" t="s">
        <v>56</v>
      </c>
      <c r="C32" s="8" t="s">
        <v>7</v>
      </c>
      <c r="D32" s="9" t="s">
        <v>149</v>
      </c>
    </row>
    <row r="33" spans="1:4" ht="28.5" customHeight="1">
      <c r="A33" s="10" t="s">
        <v>64</v>
      </c>
      <c r="B33" s="10"/>
      <c r="C33" s="10"/>
      <c r="D33" s="10"/>
    </row>
    <row r="34" spans="1:4" ht="19.5" customHeight="1">
      <c r="A34" s="6" t="s">
        <v>65</v>
      </c>
      <c r="B34" s="11" t="s">
        <v>66</v>
      </c>
      <c r="C34" s="8" t="s">
        <v>67</v>
      </c>
      <c r="D34" s="8"/>
    </row>
    <row r="35" spans="1:4" ht="30.75" customHeight="1">
      <c r="A35" s="6" t="s">
        <v>68</v>
      </c>
      <c r="B35" s="11" t="s">
        <v>69</v>
      </c>
      <c r="C35" s="8" t="s">
        <v>67</v>
      </c>
      <c r="D35" s="8"/>
    </row>
    <row r="36" spans="1:4" ht="28.5" customHeight="1">
      <c r="A36" s="6" t="s">
        <v>70</v>
      </c>
      <c r="B36" s="11" t="s">
        <v>71</v>
      </c>
      <c r="C36" s="8" t="s">
        <v>67</v>
      </c>
      <c r="D36" s="8"/>
    </row>
    <row r="37" spans="1:4" ht="16.5" customHeight="1">
      <c r="A37" s="6" t="s">
        <v>72</v>
      </c>
      <c r="B37" s="11" t="s">
        <v>73</v>
      </c>
      <c r="C37" s="8" t="s">
        <v>15</v>
      </c>
      <c r="D37" s="8"/>
    </row>
    <row r="38" spans="1:4" ht="12.75" customHeight="1">
      <c r="A38" s="10" t="s">
        <v>74</v>
      </c>
      <c r="B38" s="10"/>
      <c r="C38" s="10"/>
      <c r="D38" s="10"/>
    </row>
    <row r="39" spans="1:4" ht="39.75" customHeight="1">
      <c r="A39" s="6" t="s">
        <v>75</v>
      </c>
      <c r="B39" s="11" t="s">
        <v>76</v>
      </c>
      <c r="C39" s="8" t="s">
        <v>15</v>
      </c>
      <c r="D39" s="8">
        <v>0</v>
      </c>
    </row>
    <row r="40" spans="1:4" ht="12" customHeight="1">
      <c r="A40" s="6" t="s">
        <v>77</v>
      </c>
      <c r="B40" s="13" t="s">
        <v>17</v>
      </c>
      <c r="C40" s="8" t="s">
        <v>15</v>
      </c>
      <c r="D40" s="8">
        <v>0</v>
      </c>
    </row>
    <row r="41" spans="1:4" ht="16.5" customHeight="1">
      <c r="A41" s="6" t="s">
        <v>78</v>
      </c>
      <c r="B41" s="13" t="s">
        <v>19</v>
      </c>
      <c r="C41" s="8" t="s">
        <v>15</v>
      </c>
      <c r="D41" s="8">
        <v>0</v>
      </c>
    </row>
    <row r="42" spans="1:4" ht="39.75" customHeight="1">
      <c r="A42" s="6" t="s">
        <v>79</v>
      </c>
      <c r="B42" s="11" t="s">
        <v>80</v>
      </c>
      <c r="C42" s="8" t="s">
        <v>15</v>
      </c>
      <c r="D42" s="8">
        <f>D43-D44</f>
        <v>-254207.32999999996</v>
      </c>
    </row>
    <row r="43" spans="1:4" ht="17.25" customHeight="1">
      <c r="A43" s="6" t="s">
        <v>81</v>
      </c>
      <c r="B43" s="13" t="s">
        <v>17</v>
      </c>
      <c r="C43" s="8" t="s">
        <v>15</v>
      </c>
      <c r="D43" s="8">
        <v>0</v>
      </c>
    </row>
    <row r="44" spans="1:4" ht="15.75" customHeight="1">
      <c r="A44" s="6" t="s">
        <v>82</v>
      </c>
      <c r="B44" s="13" t="s">
        <v>19</v>
      </c>
      <c r="C44" s="8" t="s">
        <v>15</v>
      </c>
      <c r="D44" s="8">
        <f>115087.15+27635.06+19627.59+19029.49+7888.48+1277.68+11324.81+17971.37+15619.02+18746.68</f>
        <v>254207.32999999996</v>
      </c>
    </row>
    <row r="45" spans="1:4" ht="28.5" customHeight="1">
      <c r="A45" s="10" t="s">
        <v>83</v>
      </c>
      <c r="B45" s="10"/>
      <c r="C45" s="10"/>
      <c r="D45" s="10"/>
    </row>
    <row r="46" spans="1:4" ht="39" customHeight="1">
      <c r="A46" s="6" t="s">
        <v>84</v>
      </c>
      <c r="B46" s="11" t="s">
        <v>85</v>
      </c>
      <c r="C46" s="8" t="s">
        <v>7</v>
      </c>
      <c r="D46" s="8" t="s">
        <v>134</v>
      </c>
    </row>
    <row r="47" spans="1:4" ht="17.25" customHeight="1">
      <c r="A47" s="6" t="s">
        <v>87</v>
      </c>
      <c r="B47" s="11" t="s">
        <v>88</v>
      </c>
      <c r="C47" s="8" t="s">
        <v>7</v>
      </c>
      <c r="D47" s="8" t="s">
        <v>138</v>
      </c>
    </row>
    <row r="48" spans="1:4" ht="29.25" customHeight="1">
      <c r="A48" s="6" t="s">
        <v>90</v>
      </c>
      <c r="B48" s="11" t="s">
        <v>91</v>
      </c>
      <c r="C48" s="8" t="s">
        <v>92</v>
      </c>
      <c r="D48" s="8"/>
    </row>
    <row r="49" spans="1:4" ht="21.75" customHeight="1">
      <c r="A49" s="6" t="s">
        <v>93</v>
      </c>
      <c r="B49" s="11" t="s">
        <v>94</v>
      </c>
      <c r="C49" s="8" t="s">
        <v>15</v>
      </c>
      <c r="D49" s="8">
        <f>153013.14+157471.39+74768.11</f>
        <v>385252.64</v>
      </c>
    </row>
    <row r="50" spans="1:4" ht="18.75" customHeight="1">
      <c r="A50" s="6" t="s">
        <v>95</v>
      </c>
      <c r="B50" s="13" t="s">
        <v>96</v>
      </c>
      <c r="C50" s="8" t="s">
        <v>15</v>
      </c>
      <c r="D50" s="8">
        <f>137385.55+138441.9+66879.63</f>
        <v>342707.07999999996</v>
      </c>
    </row>
    <row r="51" spans="1:4" ht="18" customHeight="1">
      <c r="A51" s="6" t="s">
        <v>97</v>
      </c>
      <c r="B51" s="13" t="s">
        <v>98</v>
      </c>
      <c r="C51" s="8" t="s">
        <v>15</v>
      </c>
      <c r="D51" s="14">
        <f>D49-D50</f>
        <v>42545.560000000056</v>
      </c>
    </row>
    <row r="52" spans="1:4" ht="43.5" customHeight="1">
      <c r="A52" s="6" t="s">
        <v>99</v>
      </c>
      <c r="B52" s="13" t="s">
        <v>100</v>
      </c>
      <c r="C52" s="8" t="s">
        <v>15</v>
      </c>
      <c r="D52" s="8">
        <f>35003.29+8076.03+33630.67+6908.35+31466.76+6038+32475.81+7710.39+32394.12+4087.46+32027.41+5265.66+28563.03+1673.03+30771.03+2988.79+33296.02+3608.64+32762.46+4028.53+35431.98+4999.25+24135.79+2121.84</f>
        <v>439464.3400000001</v>
      </c>
    </row>
    <row r="53" spans="1:4" ht="43.5" customHeight="1">
      <c r="A53" s="6" t="s">
        <v>101</v>
      </c>
      <c r="B53" s="13" t="s">
        <v>102</v>
      </c>
      <c r="C53" s="8" t="s">
        <v>15</v>
      </c>
      <c r="D53" s="14">
        <f>D52-D54</f>
        <v>439464.3400000001</v>
      </c>
    </row>
    <row r="54" spans="1:4" ht="44.25" customHeight="1">
      <c r="A54" s="6" t="s">
        <v>103</v>
      </c>
      <c r="B54" s="13" t="s">
        <v>104</v>
      </c>
      <c r="C54" s="8" t="s">
        <v>15</v>
      </c>
      <c r="D54" s="8">
        <f>0</f>
        <v>0</v>
      </c>
    </row>
    <row r="55" spans="1:4" ht="43.5" customHeight="1">
      <c r="A55" s="6" t="s">
        <v>105</v>
      </c>
      <c r="B55" s="11" t="s">
        <v>106</v>
      </c>
      <c r="C55" s="8" t="s">
        <v>15</v>
      </c>
      <c r="D55" s="8">
        <v>0</v>
      </c>
    </row>
    <row r="56" spans="1:4" ht="12.75">
      <c r="A56" s="10"/>
      <c r="B56" s="10"/>
      <c r="C56" s="10"/>
      <c r="D56" s="10"/>
    </row>
    <row r="57" spans="1:4" ht="27.75" customHeight="1">
      <c r="A57" s="6" t="s">
        <v>84</v>
      </c>
      <c r="B57" s="11" t="s">
        <v>85</v>
      </c>
      <c r="C57" s="8" t="s">
        <v>7</v>
      </c>
      <c r="D57" s="8" t="s">
        <v>131</v>
      </c>
    </row>
    <row r="58" spans="1:4" ht="18.75" customHeight="1">
      <c r="A58" s="6" t="s">
        <v>87</v>
      </c>
      <c r="B58" s="11" t="s">
        <v>88</v>
      </c>
      <c r="C58" s="8" t="s">
        <v>7</v>
      </c>
      <c r="D58" s="8" t="s">
        <v>109</v>
      </c>
    </row>
    <row r="59" spans="1:4" ht="29.25" customHeight="1">
      <c r="A59" s="6" t="s">
        <v>90</v>
      </c>
      <c r="B59" s="11" t="s">
        <v>91</v>
      </c>
      <c r="C59" s="8" t="s">
        <v>92</v>
      </c>
      <c r="D59" s="8"/>
    </row>
    <row r="60" spans="1:4" ht="14.25" customHeight="1">
      <c r="A60" s="6" t="s">
        <v>93</v>
      </c>
      <c r="B60" s="11" t="s">
        <v>94</v>
      </c>
      <c r="C60" s="8" t="s">
        <v>15</v>
      </c>
      <c r="D60" s="8">
        <f>262293.69+1748783.67+31959.4+53381.03+18380.43+38814.16+47378.31+145593.7+42896.47</f>
        <v>2389480.8600000003</v>
      </c>
    </row>
    <row r="61" spans="1:4" ht="16.5" customHeight="1">
      <c r="A61" s="6" t="s">
        <v>95</v>
      </c>
      <c r="B61" s="13" t="s">
        <v>96</v>
      </c>
      <c r="C61" s="8" t="s">
        <v>15</v>
      </c>
      <c r="D61" s="8">
        <f>1633696.52+234658.63+30681.72+53381.03+7055.62+20842.79+31759.29+126847.02+42896.47</f>
        <v>2181819.0900000003</v>
      </c>
    </row>
    <row r="62" spans="1:4" ht="15.75" customHeight="1">
      <c r="A62" s="6" t="s">
        <v>97</v>
      </c>
      <c r="B62" s="13" t="s">
        <v>98</v>
      </c>
      <c r="C62" s="8" t="s">
        <v>15</v>
      </c>
      <c r="D62" s="8">
        <f>D60-D61</f>
        <v>207661.77000000002</v>
      </c>
    </row>
    <row r="63" spans="1:4" ht="42" customHeight="1">
      <c r="A63" s="6" t="s">
        <v>99</v>
      </c>
      <c r="B63" s="13" t="s">
        <v>100</v>
      </c>
      <c r="C63" s="8" t="s">
        <v>15</v>
      </c>
      <c r="D63" s="8">
        <f>48909.78+222011.91+64919.91+294685.26+114936.29+36281.06+115422.91+28339.52+115915.73+2967.59+108872.99+649.37+115333.55+2315.49+116290.15+2567.76+113490.1+6113.1+118512.86+51805.91+118804.28+58832.79+118418.59+66427.81</f>
        <v>2042824.7100000004</v>
      </c>
    </row>
    <row r="64" spans="1:4" ht="43.5" customHeight="1">
      <c r="A64" s="6" t="s">
        <v>101</v>
      </c>
      <c r="B64" s="13" t="s">
        <v>102</v>
      </c>
      <c r="C64" s="8" t="s">
        <v>15</v>
      </c>
      <c r="D64" s="8">
        <f>D63-D65</f>
        <v>1787637.8600000003</v>
      </c>
    </row>
    <row r="65" spans="1:4" ht="45" customHeight="1">
      <c r="A65" s="6" t="s">
        <v>103</v>
      </c>
      <c r="B65" s="13" t="s">
        <v>104</v>
      </c>
      <c r="C65" s="8" t="s">
        <v>15</v>
      </c>
      <c r="D65" s="8">
        <f>118418.59+66427.81+58832.79+11507.66</f>
        <v>255186.85</v>
      </c>
    </row>
    <row r="66" spans="1:4" ht="42" customHeight="1">
      <c r="A66" s="6" t="s">
        <v>105</v>
      </c>
      <c r="B66" s="11" t="s">
        <v>106</v>
      </c>
      <c r="C66" s="8" t="s">
        <v>15</v>
      </c>
      <c r="D66" s="8">
        <v>0</v>
      </c>
    </row>
    <row r="67" spans="1:4" ht="31.5" customHeight="1">
      <c r="A67" s="10" t="s">
        <v>113</v>
      </c>
      <c r="B67" s="10"/>
      <c r="C67" s="10"/>
      <c r="D67" s="10"/>
    </row>
    <row r="68" spans="1:4" ht="18" customHeight="1">
      <c r="A68" s="6" t="s">
        <v>114</v>
      </c>
      <c r="B68" s="11" t="s">
        <v>66</v>
      </c>
      <c r="C68" s="8" t="s">
        <v>67</v>
      </c>
      <c r="D68" s="8"/>
    </row>
    <row r="69" spans="1:4" ht="30" customHeight="1">
      <c r="A69" s="6" t="s">
        <v>115</v>
      </c>
      <c r="B69" s="11" t="s">
        <v>69</v>
      </c>
      <c r="C69" s="8" t="s">
        <v>67</v>
      </c>
      <c r="D69" s="8"/>
    </row>
    <row r="70" spans="1:4" ht="29.25" customHeight="1">
      <c r="A70" s="6" t="s">
        <v>116</v>
      </c>
      <c r="B70" s="11" t="s">
        <v>71</v>
      </c>
      <c r="C70" s="8" t="s">
        <v>67</v>
      </c>
      <c r="D70" s="8"/>
    </row>
    <row r="71" spans="1:4" ht="28.5" customHeight="1">
      <c r="A71" s="6" t="s">
        <v>117</v>
      </c>
      <c r="B71" s="11" t="s">
        <v>73</v>
      </c>
      <c r="C71" s="8" t="s">
        <v>15</v>
      </c>
      <c r="D71" s="8"/>
    </row>
    <row r="72" spans="1:4" ht="28.5" customHeight="1">
      <c r="A72" s="10" t="s">
        <v>118</v>
      </c>
      <c r="B72" s="10"/>
      <c r="C72" s="10"/>
      <c r="D72" s="10"/>
    </row>
    <row r="73" spans="1:4" ht="27.75" customHeight="1">
      <c r="A73" s="6" t="s">
        <v>119</v>
      </c>
      <c r="B73" s="11" t="s">
        <v>120</v>
      </c>
      <c r="C73" s="8" t="s">
        <v>67</v>
      </c>
      <c r="D73" s="8">
        <v>12</v>
      </c>
    </row>
    <row r="74" spans="1:4" ht="18" customHeight="1">
      <c r="A74" s="6" t="s">
        <v>121</v>
      </c>
      <c r="B74" s="11" t="s">
        <v>122</v>
      </c>
      <c r="C74" s="8" t="s">
        <v>67</v>
      </c>
      <c r="D74" s="8">
        <v>18</v>
      </c>
    </row>
    <row r="75" spans="1:4" ht="46.5" customHeight="1">
      <c r="A75" s="6" t="s">
        <v>123</v>
      </c>
      <c r="B75" s="11" t="s">
        <v>124</v>
      </c>
      <c r="C75" s="8" t="s">
        <v>15</v>
      </c>
      <c r="D75" s="8">
        <v>62519.24</v>
      </c>
    </row>
  </sheetData>
  <sheetProtection selectLockedCells="1" selectUnlockedCells="1"/>
  <mergeCells count="8">
    <mergeCell ref="A1:D1"/>
    <mergeCell ref="A7:D7"/>
    <mergeCell ref="A25:D25"/>
    <mergeCell ref="A33:D33"/>
    <mergeCell ref="A38:D38"/>
    <mergeCell ref="A45:D45"/>
    <mergeCell ref="A67:D67"/>
    <mergeCell ref="A72:D72"/>
  </mergeCells>
  <printOptions/>
  <pageMargins left="0.7875" right="0.7875" top="1.025" bottom="1.025" header="0.7875" footer="0.7875"/>
  <pageSetup horizontalDpi="300" verticalDpi="300" orientation="portrait" paperSize="9" scale="110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91"/>
  <sheetViews>
    <sheetView zoomScale="120" zoomScaleNormal="120" workbookViewId="0" topLeftCell="A82">
      <selection activeCell="C95" sqref="C95"/>
    </sheetView>
  </sheetViews>
  <sheetFormatPr defaultColWidth="12.57421875" defaultRowHeight="12.75"/>
  <cols>
    <col min="1" max="1" width="3.57421875" style="0" customWidth="1"/>
    <col min="2" max="2" width="34.8515625" style="0" customWidth="1"/>
    <col min="3" max="3" width="11.57421875" style="0" customWidth="1"/>
    <col min="4" max="4" width="20.421875" style="0" customWidth="1"/>
    <col min="5" max="16384" width="11.57421875" style="0" customWidth="1"/>
  </cols>
  <sheetData>
    <row r="1" spans="1:4" ht="12.75" customHeight="1">
      <c r="A1" s="1" t="s">
        <v>0</v>
      </c>
      <c r="B1" s="1"/>
      <c r="C1" s="1"/>
      <c r="D1" s="1"/>
    </row>
    <row r="2" spans="1:4" ht="12.75">
      <c r="A2" s="2"/>
      <c r="B2" s="3"/>
      <c r="C2" s="2"/>
      <c r="D2" s="2"/>
    </row>
    <row r="3" spans="1:4" ht="12.75">
      <c r="A3" s="4" t="s">
        <v>1</v>
      </c>
      <c r="B3" s="5" t="s">
        <v>2</v>
      </c>
      <c r="C3" s="4" t="s">
        <v>3</v>
      </c>
      <c r="D3" s="4" t="s">
        <v>4</v>
      </c>
    </row>
    <row r="4" spans="1:4" ht="31.5" customHeight="1">
      <c r="A4" s="6" t="s">
        <v>5</v>
      </c>
      <c r="B4" s="7" t="s">
        <v>6</v>
      </c>
      <c r="C4" s="8" t="s">
        <v>7</v>
      </c>
      <c r="D4" s="9">
        <v>42037</v>
      </c>
    </row>
    <row r="5" spans="1:4" ht="18.75" customHeight="1">
      <c r="A5" s="6" t="s">
        <v>8</v>
      </c>
      <c r="B5" s="7" t="s">
        <v>9</v>
      </c>
      <c r="C5" s="8" t="s">
        <v>7</v>
      </c>
      <c r="D5" s="9">
        <v>41640</v>
      </c>
    </row>
    <row r="6" spans="1:4" ht="19.5" customHeight="1">
      <c r="A6" s="6" t="s">
        <v>10</v>
      </c>
      <c r="B6" s="7" t="s">
        <v>11</v>
      </c>
      <c r="C6" s="8" t="s">
        <v>7</v>
      </c>
      <c r="D6" s="9">
        <v>42004</v>
      </c>
    </row>
    <row r="7" spans="1:4" ht="12.75" customHeight="1">
      <c r="A7" s="10" t="s">
        <v>12</v>
      </c>
      <c r="B7" s="10"/>
      <c r="C7" s="10"/>
      <c r="D7" s="10"/>
    </row>
    <row r="8" spans="1:4" ht="33" customHeight="1">
      <c r="A8" s="6" t="s">
        <v>13</v>
      </c>
      <c r="B8" s="11" t="s">
        <v>14</v>
      </c>
      <c r="C8" s="8" t="s">
        <v>15</v>
      </c>
      <c r="D8" s="8">
        <v>0</v>
      </c>
    </row>
    <row r="9" spans="1:4" ht="18.75" customHeight="1">
      <c r="A9" s="6" t="s">
        <v>16</v>
      </c>
      <c r="B9" s="13" t="s">
        <v>17</v>
      </c>
      <c r="C9" s="8" t="s">
        <v>15</v>
      </c>
      <c r="D9" s="8">
        <v>0</v>
      </c>
    </row>
    <row r="10" spans="1:4" ht="18" customHeight="1">
      <c r="A10" s="6" t="s">
        <v>18</v>
      </c>
      <c r="B10" s="13" t="s">
        <v>19</v>
      </c>
      <c r="C10" s="8" t="s">
        <v>15</v>
      </c>
      <c r="D10" s="8">
        <v>0</v>
      </c>
    </row>
    <row r="11" spans="1:4" ht="41.25" customHeight="1">
      <c r="A11" s="6" t="s">
        <v>20</v>
      </c>
      <c r="B11" s="11" t="s">
        <v>21</v>
      </c>
      <c r="C11" s="8" t="s">
        <v>15</v>
      </c>
      <c r="D11" s="8">
        <v>1238319.37</v>
      </c>
    </row>
    <row r="12" spans="1:4" ht="18" customHeight="1">
      <c r="A12" s="6" t="s">
        <v>22</v>
      </c>
      <c r="B12" s="13" t="s">
        <v>23</v>
      </c>
      <c r="C12" s="8" t="s">
        <v>15</v>
      </c>
      <c r="D12" s="8">
        <f>D11-D13</f>
        <v>1190070.9800000002</v>
      </c>
    </row>
    <row r="13" spans="1:4" ht="15.75" customHeight="1">
      <c r="A13" s="6" t="s">
        <v>24</v>
      </c>
      <c r="B13" s="13" t="s">
        <v>25</v>
      </c>
      <c r="C13" s="8" t="s">
        <v>15</v>
      </c>
      <c r="D13" s="8">
        <v>48248.39</v>
      </c>
    </row>
    <row r="14" spans="1:4" ht="15" customHeight="1">
      <c r="A14" s="6" t="s">
        <v>26</v>
      </c>
      <c r="B14" s="13" t="s">
        <v>27</v>
      </c>
      <c r="C14" s="8" t="s">
        <v>15</v>
      </c>
      <c r="D14" s="8">
        <v>0</v>
      </c>
    </row>
    <row r="15" spans="1:4" ht="18" customHeight="1">
      <c r="A15" s="6" t="s">
        <v>28</v>
      </c>
      <c r="B15" s="11" t="s">
        <v>29</v>
      </c>
      <c r="C15" s="8" t="s">
        <v>15</v>
      </c>
      <c r="D15" s="8">
        <f>D16</f>
        <v>1142317.19</v>
      </c>
    </row>
    <row r="16" spans="1:4" ht="30" customHeight="1">
      <c r="A16" s="6" t="s">
        <v>30</v>
      </c>
      <c r="B16" s="13" t="s">
        <v>31</v>
      </c>
      <c r="C16" s="8" t="s">
        <v>15</v>
      </c>
      <c r="D16" s="8">
        <v>1142317.19</v>
      </c>
    </row>
    <row r="17" spans="1:4" ht="32.25" customHeight="1">
      <c r="A17" s="6" t="s">
        <v>32</v>
      </c>
      <c r="B17" s="13" t="s">
        <v>33</v>
      </c>
      <c r="C17" s="8" t="s">
        <v>15</v>
      </c>
      <c r="D17" s="8"/>
    </row>
    <row r="18" spans="1:4" ht="18" customHeight="1">
      <c r="A18" s="6" t="s">
        <v>34</v>
      </c>
      <c r="B18" s="13" t="s">
        <v>35</v>
      </c>
      <c r="C18" s="8" t="s">
        <v>15</v>
      </c>
      <c r="D18" s="8"/>
    </row>
    <row r="19" spans="1:4" ht="32.25" customHeight="1">
      <c r="A19" s="6" t="s">
        <v>36</v>
      </c>
      <c r="B19" s="13" t="s">
        <v>37</v>
      </c>
      <c r="C19" s="8" t="s">
        <v>15</v>
      </c>
      <c r="D19" s="8"/>
    </row>
    <row r="20" spans="1:4" ht="19.5" customHeight="1">
      <c r="A20" s="6" t="s">
        <v>38</v>
      </c>
      <c r="B20" s="13" t="s">
        <v>39</v>
      </c>
      <c r="C20" s="8" t="s">
        <v>15</v>
      </c>
      <c r="D20" s="8"/>
    </row>
    <row r="21" spans="1:4" ht="29.25" customHeight="1">
      <c r="A21" s="6" t="s">
        <v>40</v>
      </c>
      <c r="B21" s="11" t="s">
        <v>41</v>
      </c>
      <c r="C21" s="8" t="s">
        <v>15</v>
      </c>
      <c r="D21" s="14">
        <f>1142317.19-1076631.75</f>
        <v>65685.43999999994</v>
      </c>
    </row>
    <row r="22" spans="1:4" ht="31.5" customHeight="1">
      <c r="A22" s="6" t="s">
        <v>42</v>
      </c>
      <c r="B22" s="11" t="s">
        <v>43</v>
      </c>
      <c r="C22" s="8" t="s">
        <v>15</v>
      </c>
      <c r="D22" s="8">
        <f>D23-D24</f>
        <v>-96002.18</v>
      </c>
    </row>
    <row r="23" spans="1:4" ht="20.25" customHeight="1">
      <c r="A23" s="6" t="s">
        <v>44</v>
      </c>
      <c r="B23" s="13" t="s">
        <v>45</v>
      </c>
      <c r="C23" s="8" t="s">
        <v>15</v>
      </c>
      <c r="D23" s="8"/>
    </row>
    <row r="24" spans="1:4" ht="20.25" customHeight="1">
      <c r="A24" s="6" t="s">
        <v>46</v>
      </c>
      <c r="B24" s="13" t="s">
        <v>47</v>
      </c>
      <c r="C24" s="8" t="s">
        <v>15</v>
      </c>
      <c r="D24" s="8">
        <v>96002.18</v>
      </c>
    </row>
    <row r="25" spans="1:4" ht="117.75" customHeight="1">
      <c r="A25" s="10" t="s">
        <v>48</v>
      </c>
      <c r="B25" s="10"/>
      <c r="C25" s="10"/>
      <c r="D25" s="10"/>
    </row>
    <row r="26" spans="1:4" ht="12.75">
      <c r="A26" s="6" t="s">
        <v>49</v>
      </c>
      <c r="B26" s="11" t="s">
        <v>50</v>
      </c>
      <c r="C26" s="8" t="s">
        <v>7</v>
      </c>
      <c r="D26" s="8" t="s">
        <v>125</v>
      </c>
    </row>
    <row r="27" spans="1:4" ht="12.75">
      <c r="A27" s="6" t="s">
        <v>52</v>
      </c>
      <c r="B27" s="11" t="s">
        <v>53</v>
      </c>
      <c r="C27" s="8" t="s">
        <v>7</v>
      </c>
      <c r="D27" s="8" t="s">
        <v>59</v>
      </c>
    </row>
    <row r="28" spans="1:4" ht="27.75" customHeight="1">
      <c r="A28" s="6" t="s">
        <v>55</v>
      </c>
      <c r="B28" s="11" t="s">
        <v>56</v>
      </c>
      <c r="C28" s="8" t="s">
        <v>7</v>
      </c>
      <c r="D28" s="8" t="s">
        <v>126</v>
      </c>
    </row>
    <row r="29" spans="1:4" ht="19.5" customHeight="1">
      <c r="A29" s="10"/>
      <c r="B29" s="10"/>
      <c r="C29" s="10"/>
      <c r="D29" s="10"/>
    </row>
    <row r="30" spans="1:4" ht="12.75">
      <c r="A30" s="6" t="s">
        <v>49</v>
      </c>
      <c r="B30" s="11" t="s">
        <v>50</v>
      </c>
      <c r="C30" s="8" t="s">
        <v>7</v>
      </c>
      <c r="D30" s="8" t="s">
        <v>127</v>
      </c>
    </row>
    <row r="31" spans="1:4" ht="12.75">
      <c r="A31" s="6" t="s">
        <v>52</v>
      </c>
      <c r="B31" s="11" t="s">
        <v>53</v>
      </c>
      <c r="C31" s="8" t="s">
        <v>7</v>
      </c>
      <c r="D31" s="8" t="s">
        <v>59</v>
      </c>
    </row>
    <row r="32" spans="1:4" ht="27.75" customHeight="1">
      <c r="A32" s="6" t="s">
        <v>55</v>
      </c>
      <c r="B32" s="11" t="s">
        <v>56</v>
      </c>
      <c r="C32" s="8" t="s">
        <v>7</v>
      </c>
      <c r="D32" s="8" t="s">
        <v>128</v>
      </c>
    </row>
    <row r="33" spans="1:4" ht="18" customHeight="1">
      <c r="A33" s="10"/>
      <c r="B33" s="10"/>
      <c r="C33" s="10"/>
      <c r="D33" s="10"/>
    </row>
    <row r="34" spans="1:4" ht="29.25" customHeight="1">
      <c r="A34" s="6" t="s">
        <v>49</v>
      </c>
      <c r="B34" s="11" t="s">
        <v>50</v>
      </c>
      <c r="C34" s="8" t="s">
        <v>7</v>
      </c>
      <c r="D34" s="8" t="s">
        <v>129</v>
      </c>
    </row>
    <row r="35" spans="1:4" ht="12.75">
      <c r="A35" s="6" t="s">
        <v>52</v>
      </c>
      <c r="B35" s="11" t="s">
        <v>53</v>
      </c>
      <c r="C35" s="8" t="s">
        <v>7</v>
      </c>
      <c r="D35" s="8" t="s">
        <v>62</v>
      </c>
    </row>
    <row r="36" spans="1:4" ht="12.75">
      <c r="A36" s="6" t="s">
        <v>55</v>
      </c>
      <c r="B36" s="11" t="s">
        <v>56</v>
      </c>
      <c r="C36" s="8" t="s">
        <v>7</v>
      </c>
      <c r="D36" s="8" t="s">
        <v>130</v>
      </c>
    </row>
    <row r="37" spans="1:4" ht="27.75" customHeight="1">
      <c r="A37" s="10" t="s">
        <v>64</v>
      </c>
      <c r="B37" s="10"/>
      <c r="C37" s="10"/>
      <c r="D37" s="10"/>
    </row>
    <row r="38" spans="1:4" ht="12.75">
      <c r="A38" s="6" t="s">
        <v>65</v>
      </c>
      <c r="B38" s="11" t="s">
        <v>66</v>
      </c>
      <c r="C38" s="8" t="s">
        <v>67</v>
      </c>
      <c r="D38" s="8"/>
    </row>
    <row r="39" spans="1:4" ht="29.25" customHeight="1">
      <c r="A39" s="6" t="s">
        <v>68</v>
      </c>
      <c r="B39" s="11" t="s">
        <v>69</v>
      </c>
      <c r="C39" s="8" t="s">
        <v>67</v>
      </c>
      <c r="D39" s="8"/>
    </row>
    <row r="40" spans="1:4" ht="28.5" customHeight="1">
      <c r="A40" s="6" t="s">
        <v>70</v>
      </c>
      <c r="B40" s="11" t="s">
        <v>71</v>
      </c>
      <c r="C40" s="8" t="s">
        <v>67</v>
      </c>
      <c r="D40" s="8"/>
    </row>
    <row r="41" spans="1:4" ht="29.25" customHeight="1">
      <c r="A41" s="6" t="s">
        <v>72</v>
      </c>
      <c r="B41" s="11" t="s">
        <v>73</v>
      </c>
      <c r="C41" s="8" t="s">
        <v>15</v>
      </c>
      <c r="D41" s="8"/>
    </row>
    <row r="42" spans="1:4" ht="29.25" customHeight="1">
      <c r="A42" s="10" t="s">
        <v>74</v>
      </c>
      <c r="B42" s="10"/>
      <c r="C42" s="10"/>
      <c r="D42" s="10"/>
    </row>
    <row r="43" spans="1:4" ht="12.75">
      <c r="A43" s="6" t="s">
        <v>75</v>
      </c>
      <c r="B43" s="11" t="s">
        <v>76</v>
      </c>
      <c r="C43" s="8" t="s">
        <v>15</v>
      </c>
      <c r="D43" s="8">
        <v>0</v>
      </c>
    </row>
    <row r="44" spans="1:4" ht="42.75" customHeight="1">
      <c r="A44" s="6" t="s">
        <v>77</v>
      </c>
      <c r="B44" s="13" t="s">
        <v>17</v>
      </c>
      <c r="C44" s="8" t="s">
        <v>15</v>
      </c>
      <c r="D44" s="8">
        <v>0</v>
      </c>
    </row>
    <row r="45" spans="1:4" ht="18" customHeight="1">
      <c r="A45" s="6" t="s">
        <v>78</v>
      </c>
      <c r="B45" s="13" t="s">
        <v>19</v>
      </c>
      <c r="C45" s="8" t="s">
        <v>15</v>
      </c>
      <c r="D45" s="8">
        <v>0</v>
      </c>
    </row>
    <row r="46" spans="1:4" ht="15.75" customHeight="1">
      <c r="A46" s="6" t="s">
        <v>79</v>
      </c>
      <c r="B46" s="11" t="s">
        <v>80</v>
      </c>
      <c r="C46" s="8" t="s">
        <v>15</v>
      </c>
      <c r="D46" s="8">
        <f>D47-D48</f>
        <v>-141877.35</v>
      </c>
    </row>
    <row r="47" spans="1:4" ht="39.75" customHeight="1">
      <c r="A47" s="6" t="s">
        <v>81</v>
      </c>
      <c r="B47" s="13" t="s">
        <v>17</v>
      </c>
      <c r="C47" s="8" t="s">
        <v>15</v>
      </c>
      <c r="D47" s="8"/>
    </row>
    <row r="48" spans="1:4" ht="19.5" customHeight="1">
      <c r="A48" s="6" t="s">
        <v>82</v>
      </c>
      <c r="B48" s="13" t="s">
        <v>19</v>
      </c>
      <c r="C48" s="8" t="s">
        <v>15</v>
      </c>
      <c r="D48" s="8">
        <v>141877.35</v>
      </c>
    </row>
    <row r="49" spans="1:4" ht="17.25" customHeight="1">
      <c r="A49" s="10" t="s">
        <v>83</v>
      </c>
      <c r="B49" s="10"/>
      <c r="C49" s="10"/>
      <c r="D49" s="10"/>
    </row>
    <row r="50" spans="1:4" ht="12.75">
      <c r="A50" s="6" t="s">
        <v>84</v>
      </c>
      <c r="B50" s="11" t="s">
        <v>85</v>
      </c>
      <c r="C50" s="8" t="s">
        <v>7</v>
      </c>
      <c r="D50" s="8" t="s">
        <v>86</v>
      </c>
    </row>
    <row r="51" spans="1:4" ht="12.75">
      <c r="A51" s="6" t="s">
        <v>87</v>
      </c>
      <c r="B51" s="11" t="s">
        <v>88</v>
      </c>
      <c r="C51" s="8" t="s">
        <v>7</v>
      </c>
      <c r="D51" s="8" t="s">
        <v>89</v>
      </c>
    </row>
    <row r="52" spans="1:4" ht="12.75">
      <c r="A52" s="6" t="s">
        <v>90</v>
      </c>
      <c r="B52" s="11" t="s">
        <v>91</v>
      </c>
      <c r="C52" s="8" t="s">
        <v>92</v>
      </c>
      <c r="D52" s="8"/>
    </row>
    <row r="53" spans="1:4" ht="12.75">
      <c r="A53" s="6" t="s">
        <v>93</v>
      </c>
      <c r="B53" s="11" t="s">
        <v>94</v>
      </c>
      <c r="C53" s="8" t="s">
        <v>15</v>
      </c>
      <c r="D53" s="8">
        <v>147204.48</v>
      </c>
    </row>
    <row r="54" spans="1:4" ht="12.75">
      <c r="A54" s="6" t="s">
        <v>95</v>
      </c>
      <c r="B54" s="13" t="s">
        <v>96</v>
      </c>
      <c r="C54" s="8" t="s">
        <v>15</v>
      </c>
      <c r="D54" s="8">
        <v>135961.36</v>
      </c>
    </row>
    <row r="55" spans="1:4" ht="12.75">
      <c r="A55" s="6" t="s">
        <v>97</v>
      </c>
      <c r="B55" s="13" t="s">
        <v>98</v>
      </c>
      <c r="C55" s="8" t="s">
        <v>15</v>
      </c>
      <c r="D55" s="8">
        <f>D53-D54</f>
        <v>11243.120000000024</v>
      </c>
    </row>
    <row r="56" spans="1:4" ht="12.75">
      <c r="A56" s="6" t="s">
        <v>99</v>
      </c>
      <c r="B56" s="13" t="s">
        <v>100</v>
      </c>
      <c r="C56" s="8" t="s">
        <v>15</v>
      </c>
      <c r="D56" s="8">
        <f>294408.96</f>
        <v>294408.96</v>
      </c>
    </row>
    <row r="57" spans="1:4" ht="12.75">
      <c r="A57" s="6" t="s">
        <v>101</v>
      </c>
      <c r="B57" s="13" t="s">
        <v>102</v>
      </c>
      <c r="C57" s="8" t="s">
        <v>15</v>
      </c>
      <c r="D57" s="8">
        <v>294408.96</v>
      </c>
    </row>
    <row r="58" spans="1:4" ht="12.75">
      <c r="A58" s="6" t="s">
        <v>103</v>
      </c>
      <c r="B58" s="13" t="s">
        <v>104</v>
      </c>
      <c r="C58" s="8" t="s">
        <v>15</v>
      </c>
      <c r="D58" s="8">
        <v>0</v>
      </c>
    </row>
    <row r="59" spans="1:4" ht="12.75">
      <c r="A59" s="6" t="s">
        <v>105</v>
      </c>
      <c r="B59" s="11" t="s">
        <v>106</v>
      </c>
      <c r="C59" s="8" t="s">
        <v>15</v>
      </c>
      <c r="D59" s="8">
        <v>0</v>
      </c>
    </row>
    <row r="60" spans="1:4" ht="12.75">
      <c r="A60" s="10"/>
      <c r="B60" s="10"/>
      <c r="C60" s="10"/>
      <c r="D60" s="10"/>
    </row>
    <row r="61" spans="1:4" ht="12.75">
      <c r="A61" s="6" t="s">
        <v>84</v>
      </c>
      <c r="B61" s="11" t="s">
        <v>85</v>
      </c>
      <c r="C61" s="8" t="s">
        <v>7</v>
      </c>
      <c r="D61" s="8" t="s">
        <v>107</v>
      </c>
    </row>
    <row r="62" spans="1:4" ht="12.75">
      <c r="A62" s="6" t="s">
        <v>87</v>
      </c>
      <c r="B62" s="11" t="s">
        <v>88</v>
      </c>
      <c r="C62" s="8" t="s">
        <v>7</v>
      </c>
      <c r="D62" s="8" t="s">
        <v>89</v>
      </c>
    </row>
    <row r="63" spans="1:4" ht="12.75">
      <c r="A63" s="6" t="s">
        <v>90</v>
      </c>
      <c r="B63" s="11" t="s">
        <v>91</v>
      </c>
      <c r="C63" s="8" t="s">
        <v>92</v>
      </c>
      <c r="D63" s="8"/>
    </row>
    <row r="64" spans="1:4" ht="12.75">
      <c r="A64" s="6" t="s">
        <v>93</v>
      </c>
      <c r="B64" s="11" t="s">
        <v>94</v>
      </c>
      <c r="C64" s="8" t="s">
        <v>15</v>
      </c>
      <c r="D64" s="8">
        <v>151931.19</v>
      </c>
    </row>
    <row r="65" spans="1:4" ht="12.75">
      <c r="A65" s="6" t="s">
        <v>95</v>
      </c>
      <c r="B65" s="13" t="s">
        <v>96</v>
      </c>
      <c r="C65" s="8" t="s">
        <v>15</v>
      </c>
      <c r="D65" s="8">
        <v>140893.88</v>
      </c>
    </row>
    <row r="66" spans="1:4" ht="12.75">
      <c r="A66" s="6" t="s">
        <v>97</v>
      </c>
      <c r="B66" s="13" t="s">
        <v>98</v>
      </c>
      <c r="C66" s="8" t="s">
        <v>15</v>
      </c>
      <c r="D66" s="8">
        <f>D64-D65</f>
        <v>11037.309999999998</v>
      </c>
    </row>
    <row r="67" spans="1:4" ht="12.75">
      <c r="A67" s="6" t="s">
        <v>99</v>
      </c>
      <c r="B67" s="13" t="s">
        <v>100</v>
      </c>
      <c r="C67" s="8" t="s">
        <v>15</v>
      </c>
      <c r="D67" s="8">
        <f>76420.81+38732.13+1030.68+44821.5+903.97+45115.03+645.73+40659.9+1219.83+37801.72+3270.82+36997.27+703.08+42884.88+1218.85+43492.07+1051.92+45818.07+975.83+34750.42+654.97-D56</f>
        <v>204760.51999999996</v>
      </c>
    </row>
    <row r="68" spans="1:4" ht="12.75">
      <c r="A68" s="6" t="s">
        <v>101</v>
      </c>
      <c r="B68" s="13" t="s">
        <v>102</v>
      </c>
      <c r="C68" s="8" t="s">
        <v>15</v>
      </c>
      <c r="D68" s="8">
        <v>204760.52</v>
      </c>
    </row>
    <row r="69" spans="1:4" ht="12.75">
      <c r="A69" s="6" t="s">
        <v>103</v>
      </c>
      <c r="B69" s="13" t="s">
        <v>104</v>
      </c>
      <c r="C69" s="8" t="s">
        <v>15</v>
      </c>
      <c r="D69" s="8">
        <v>0</v>
      </c>
    </row>
    <row r="70" spans="1:4" ht="12.75">
      <c r="A70" s="6" t="s">
        <v>105</v>
      </c>
      <c r="B70" s="11" t="s">
        <v>106</v>
      </c>
      <c r="C70" s="8" t="s">
        <v>15</v>
      </c>
      <c r="D70" s="8">
        <v>0</v>
      </c>
    </row>
    <row r="71" spans="1:4" ht="12.75">
      <c r="A71" s="10"/>
      <c r="B71" s="10"/>
      <c r="C71" s="10"/>
      <c r="D71" s="10"/>
    </row>
    <row r="72" spans="1:4" ht="12.75">
      <c r="A72" s="10"/>
      <c r="B72" s="10"/>
      <c r="C72" s="10"/>
      <c r="D72" s="10"/>
    </row>
    <row r="73" spans="1:4" ht="12.75">
      <c r="A73" s="6" t="s">
        <v>84</v>
      </c>
      <c r="B73" s="11" t="s">
        <v>85</v>
      </c>
      <c r="C73" s="8" t="s">
        <v>7</v>
      </c>
      <c r="D73" s="8" t="s">
        <v>131</v>
      </c>
    </row>
    <row r="74" spans="1:4" ht="16.5" customHeight="1">
      <c r="A74" s="6" t="s">
        <v>87</v>
      </c>
      <c r="B74" s="11" t="s">
        <v>88</v>
      </c>
      <c r="C74" s="8" t="s">
        <v>7</v>
      </c>
      <c r="D74" s="8" t="s">
        <v>109</v>
      </c>
    </row>
    <row r="75" spans="1:4" ht="18" customHeight="1">
      <c r="A75" s="6" t="s">
        <v>90</v>
      </c>
      <c r="B75" s="11" t="s">
        <v>91</v>
      </c>
      <c r="C75" s="8" t="s">
        <v>92</v>
      </c>
      <c r="D75" s="8"/>
    </row>
    <row r="76" spans="1:4" ht="18" customHeight="1">
      <c r="A76" s="6" t="s">
        <v>93</v>
      </c>
      <c r="B76" s="11" t="s">
        <v>94</v>
      </c>
      <c r="C76" s="8" t="s">
        <v>15</v>
      </c>
      <c r="D76" s="8">
        <f>1379610.05+256210.88+81958.14+113418.53</f>
        <v>1831197.6</v>
      </c>
    </row>
    <row r="77" spans="1:4" ht="18" customHeight="1">
      <c r="A77" s="6" t="s">
        <v>95</v>
      </c>
      <c r="B77" s="13" t="s">
        <v>96</v>
      </c>
      <c r="C77" s="8" t="s">
        <v>15</v>
      </c>
      <c r="D77" s="8">
        <f>1285523.59+236440.1+81958.4+113418.53</f>
        <v>1717340.62</v>
      </c>
    </row>
    <row r="78" spans="1:4" ht="18" customHeight="1">
      <c r="A78" s="6" t="s">
        <v>97</v>
      </c>
      <c r="B78" s="13" t="s">
        <v>98</v>
      </c>
      <c r="C78" s="8" t="s">
        <v>15</v>
      </c>
      <c r="D78" s="8">
        <f>D76-D77</f>
        <v>113856.97999999998</v>
      </c>
    </row>
    <row r="79" spans="1:4" ht="39.75" customHeight="1">
      <c r="A79" s="6" t="s">
        <v>99</v>
      </c>
      <c r="B79" s="13" t="s">
        <v>100</v>
      </c>
      <c r="C79" s="8" t="s">
        <v>15</v>
      </c>
      <c r="D79" s="8">
        <f>17251.16++257399.58+24428.9+364496.57++230933.32+15477.36+223652.21+14989.37+167103.08+9343.52+46584.82+540.4+36957.89+435.32+28201.59+332.11+82100.77+1006.76+220755.66+15013.3+297819.35+20242.18+270863.64+18408.58</f>
        <v>2364337.4400000004</v>
      </c>
    </row>
    <row r="80" spans="1:4" ht="46.5" customHeight="1">
      <c r="A80" s="6" t="s">
        <v>101</v>
      </c>
      <c r="B80" s="13" t="s">
        <v>102</v>
      </c>
      <c r="C80" s="8" t="s">
        <v>15</v>
      </c>
      <c r="D80" s="8">
        <f>D79-D81</f>
        <v>1757733.1500000004</v>
      </c>
    </row>
    <row r="81" spans="1:4" ht="42" customHeight="1">
      <c r="A81" s="6" t="s">
        <v>103</v>
      </c>
      <c r="B81" s="13" t="s">
        <v>104</v>
      </c>
      <c r="C81" s="8" t="s">
        <v>15</v>
      </c>
      <c r="D81" s="8">
        <f>270863.64+18408.58+236851.25+80480.82</f>
        <v>606604.29</v>
      </c>
    </row>
    <row r="82" spans="1:4" ht="45" customHeight="1">
      <c r="A82" s="6" t="s">
        <v>105</v>
      </c>
      <c r="B82" s="11" t="s">
        <v>106</v>
      </c>
      <c r="C82" s="8" t="s">
        <v>15</v>
      </c>
      <c r="D82" s="8">
        <v>0</v>
      </c>
    </row>
    <row r="83" spans="1:4" ht="60.75" customHeight="1">
      <c r="A83" s="10" t="s">
        <v>113</v>
      </c>
      <c r="B83" s="10"/>
      <c r="C83" s="10"/>
      <c r="D83" s="10"/>
    </row>
    <row r="84" spans="1:4" ht="33.75" customHeight="1">
      <c r="A84" s="6" t="s">
        <v>114</v>
      </c>
      <c r="B84" s="11" t="s">
        <v>66</v>
      </c>
      <c r="C84" s="8" t="s">
        <v>67</v>
      </c>
      <c r="D84" s="8"/>
    </row>
    <row r="85" spans="1:4" ht="29.25" customHeight="1">
      <c r="A85" s="6" t="s">
        <v>115</v>
      </c>
      <c r="B85" s="11" t="s">
        <v>69</v>
      </c>
      <c r="C85" s="8" t="s">
        <v>67</v>
      </c>
      <c r="D85" s="8"/>
    </row>
    <row r="86" spans="1:4" ht="30" customHeight="1">
      <c r="A86" s="6" t="s">
        <v>116</v>
      </c>
      <c r="B86" s="11" t="s">
        <v>71</v>
      </c>
      <c r="C86" s="8" t="s">
        <v>67</v>
      </c>
      <c r="D86" s="8"/>
    </row>
    <row r="87" spans="1:4" ht="31.5" customHeight="1">
      <c r="A87" s="6" t="s">
        <v>117</v>
      </c>
      <c r="B87" s="11" t="s">
        <v>73</v>
      </c>
      <c r="C87" s="8" t="s">
        <v>15</v>
      </c>
      <c r="D87" s="8"/>
    </row>
    <row r="88" spans="1:4" ht="30" customHeight="1">
      <c r="A88" s="10" t="s">
        <v>118</v>
      </c>
      <c r="B88" s="10"/>
      <c r="C88" s="10"/>
      <c r="D88" s="10"/>
    </row>
    <row r="89" spans="1:4" ht="32.25" customHeight="1">
      <c r="A89" s="6" t="s">
        <v>119</v>
      </c>
      <c r="B89" s="11" t="s">
        <v>120</v>
      </c>
      <c r="C89" s="8" t="s">
        <v>67</v>
      </c>
      <c r="D89" s="8">
        <v>24</v>
      </c>
    </row>
    <row r="90" spans="1:4" ht="30.75" customHeight="1">
      <c r="A90" s="6" t="s">
        <v>121</v>
      </c>
      <c r="B90" s="11" t="s">
        <v>122</v>
      </c>
      <c r="C90" s="8" t="s">
        <v>67</v>
      </c>
      <c r="D90" s="8">
        <v>14</v>
      </c>
    </row>
    <row r="91" spans="1:4" ht="40.5" customHeight="1">
      <c r="A91" s="6" t="s">
        <v>123</v>
      </c>
      <c r="B91" s="11" t="s">
        <v>124</v>
      </c>
      <c r="C91" s="8" t="s">
        <v>15</v>
      </c>
      <c r="D91" s="8">
        <v>58195.45</v>
      </c>
    </row>
    <row r="92" ht="43.5" customHeight="1"/>
  </sheetData>
  <sheetProtection selectLockedCells="1" selectUnlockedCells="1"/>
  <mergeCells count="8">
    <mergeCell ref="A1:D1"/>
    <mergeCell ref="A7:D7"/>
    <mergeCell ref="A25:D25"/>
    <mergeCell ref="A37:D37"/>
    <mergeCell ref="A42:D42"/>
    <mergeCell ref="A49:D49"/>
    <mergeCell ref="A83:D83"/>
    <mergeCell ref="A88:D88"/>
  </mergeCells>
  <printOptions/>
  <pageMargins left="0.7875" right="0.7875" top="1.025" bottom="1.025" header="0.7875" footer="0.7875"/>
  <pageSetup horizontalDpi="300" verticalDpi="300" orientation="portrait" paperSize="9" scale="110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71"/>
  <sheetViews>
    <sheetView zoomScale="120" zoomScaleNormal="120" workbookViewId="0" topLeftCell="A22">
      <selection activeCell="D38" sqref="D38"/>
    </sheetView>
  </sheetViews>
  <sheetFormatPr defaultColWidth="12.57421875" defaultRowHeight="12.75"/>
  <cols>
    <col min="1" max="1" width="3.00390625" style="0" customWidth="1"/>
    <col min="2" max="2" width="37.140625" style="0" customWidth="1"/>
    <col min="3" max="3" width="6.140625" style="0" customWidth="1"/>
    <col min="4" max="4" width="27.140625" style="0" customWidth="1"/>
    <col min="5" max="16384" width="11.57421875" style="0" customWidth="1"/>
  </cols>
  <sheetData>
    <row r="1" spans="1:4" ht="43.5" customHeight="1">
      <c r="A1" s="1" t="s">
        <v>0</v>
      </c>
      <c r="B1" s="1"/>
      <c r="C1" s="1"/>
      <c r="D1" s="1"/>
    </row>
    <row r="2" spans="1:4" ht="12.75">
      <c r="A2" s="2"/>
      <c r="B2" s="3"/>
      <c r="C2" s="2"/>
      <c r="D2" s="2"/>
    </row>
    <row r="3" spans="1:4" ht="26.25" customHeight="1">
      <c r="A3" s="4" t="s">
        <v>1</v>
      </c>
      <c r="B3" s="5" t="s">
        <v>2</v>
      </c>
      <c r="C3" s="4" t="s">
        <v>3</v>
      </c>
      <c r="D3" s="4" t="s">
        <v>4</v>
      </c>
    </row>
    <row r="4" spans="1:4" ht="33" customHeight="1">
      <c r="A4" s="6" t="s">
        <v>5</v>
      </c>
      <c r="B4" s="7" t="s">
        <v>6</v>
      </c>
      <c r="C4" s="8" t="s">
        <v>7</v>
      </c>
      <c r="D4" s="9">
        <v>42037</v>
      </c>
    </row>
    <row r="5" spans="1:4" ht="18" customHeight="1">
      <c r="A5" s="6" t="s">
        <v>8</v>
      </c>
      <c r="B5" s="7" t="s">
        <v>9</v>
      </c>
      <c r="C5" s="8" t="s">
        <v>7</v>
      </c>
      <c r="D5" s="9">
        <v>41699</v>
      </c>
    </row>
    <row r="6" spans="1:4" ht="18" customHeight="1">
      <c r="A6" s="6" t="s">
        <v>10</v>
      </c>
      <c r="B6" s="7" t="s">
        <v>11</v>
      </c>
      <c r="C6" s="8" t="s">
        <v>7</v>
      </c>
      <c r="D6" s="9">
        <v>42004</v>
      </c>
    </row>
    <row r="7" spans="1:4" ht="31.5" customHeight="1">
      <c r="A7" s="10" t="s">
        <v>12</v>
      </c>
      <c r="B7" s="10"/>
      <c r="C7" s="10"/>
      <c r="D7" s="10"/>
    </row>
    <row r="8" spans="1:4" ht="29.25" customHeight="1">
      <c r="A8" s="6" t="s">
        <v>13</v>
      </c>
      <c r="B8" s="11" t="s">
        <v>14</v>
      </c>
      <c r="C8" s="8" t="s">
        <v>15</v>
      </c>
      <c r="D8" s="8">
        <v>0</v>
      </c>
    </row>
    <row r="9" spans="1:4" ht="18" customHeight="1">
      <c r="A9" s="6" t="s">
        <v>16</v>
      </c>
      <c r="B9" s="13" t="s">
        <v>17</v>
      </c>
      <c r="C9" s="8" t="s">
        <v>15</v>
      </c>
      <c r="D9" s="8">
        <v>0</v>
      </c>
    </row>
    <row r="10" spans="1:4" ht="15.75" customHeight="1">
      <c r="A10" s="6" t="s">
        <v>18</v>
      </c>
      <c r="B10" s="13" t="s">
        <v>19</v>
      </c>
      <c r="C10" s="8" t="s">
        <v>15</v>
      </c>
      <c r="D10" s="8">
        <v>0</v>
      </c>
    </row>
    <row r="11" spans="1:4" ht="42.75" customHeight="1">
      <c r="A11" s="6" t="s">
        <v>20</v>
      </c>
      <c r="B11" s="11" t="s">
        <v>21</v>
      </c>
      <c r="C11" s="8" t="s">
        <v>15</v>
      </c>
      <c r="D11" s="8">
        <v>903391.91</v>
      </c>
    </row>
    <row r="12" spans="1:4" ht="15" customHeight="1">
      <c r="A12" s="6" t="s">
        <v>22</v>
      </c>
      <c r="B12" s="13" t="s">
        <v>23</v>
      </c>
      <c r="C12" s="8" t="s">
        <v>15</v>
      </c>
      <c r="D12" s="8">
        <v>903391.91</v>
      </c>
    </row>
    <row r="13" spans="1:4" ht="14.25" customHeight="1">
      <c r="A13" s="6" t="s">
        <v>24</v>
      </c>
      <c r="B13" s="13" t="s">
        <v>25</v>
      </c>
      <c r="C13" s="8" t="s">
        <v>15</v>
      </c>
      <c r="D13" s="8">
        <v>0</v>
      </c>
    </row>
    <row r="14" spans="1:4" ht="17.25" customHeight="1">
      <c r="A14" s="6" t="s">
        <v>26</v>
      </c>
      <c r="B14" s="13" t="s">
        <v>27</v>
      </c>
      <c r="C14" s="8" t="s">
        <v>15</v>
      </c>
      <c r="D14" s="8">
        <v>0</v>
      </c>
    </row>
    <row r="15" spans="1:4" ht="16.5" customHeight="1">
      <c r="A15" s="6" t="s">
        <v>28</v>
      </c>
      <c r="B15" s="11" t="s">
        <v>29</v>
      </c>
      <c r="C15" s="8" t="s">
        <v>15</v>
      </c>
      <c r="D15" s="8">
        <v>689076.97</v>
      </c>
    </row>
    <row r="16" spans="1:4" ht="30" customHeight="1">
      <c r="A16" s="6" t="s">
        <v>30</v>
      </c>
      <c r="B16" s="13" t="s">
        <v>31</v>
      </c>
      <c r="C16" s="8" t="s">
        <v>15</v>
      </c>
      <c r="D16" s="8">
        <v>689076.97</v>
      </c>
    </row>
    <row r="17" spans="1:4" ht="17.25" customHeight="1">
      <c r="A17" s="6" t="s">
        <v>32</v>
      </c>
      <c r="B17" s="13" t="s">
        <v>33</v>
      </c>
      <c r="C17" s="8" t="s">
        <v>15</v>
      </c>
      <c r="D17" s="8">
        <v>0</v>
      </c>
    </row>
    <row r="18" spans="1:4" ht="15" customHeight="1">
      <c r="A18" s="6" t="s">
        <v>34</v>
      </c>
      <c r="B18" s="13" t="s">
        <v>35</v>
      </c>
      <c r="C18" s="8" t="s">
        <v>15</v>
      </c>
      <c r="D18" s="8">
        <v>0</v>
      </c>
    </row>
    <row r="19" spans="1:4" ht="30.75" customHeight="1">
      <c r="A19" s="6" t="s">
        <v>36</v>
      </c>
      <c r="B19" s="13" t="s">
        <v>37</v>
      </c>
      <c r="C19" s="8" t="s">
        <v>15</v>
      </c>
      <c r="D19" s="8">
        <v>0</v>
      </c>
    </row>
    <row r="20" spans="1:4" ht="16.5" customHeight="1">
      <c r="A20" s="6" t="s">
        <v>38</v>
      </c>
      <c r="B20" s="13" t="s">
        <v>39</v>
      </c>
      <c r="C20" s="8" t="s">
        <v>15</v>
      </c>
      <c r="D20" s="8">
        <v>0</v>
      </c>
    </row>
    <row r="21" spans="1:4" ht="30" customHeight="1">
      <c r="A21" s="6" t="s">
        <v>40</v>
      </c>
      <c r="B21" s="11" t="s">
        <v>41</v>
      </c>
      <c r="C21" s="8" t="s">
        <v>15</v>
      </c>
      <c r="D21" s="8">
        <f>D15-D11</f>
        <v>-214314.94000000006</v>
      </c>
    </row>
    <row r="22" spans="1:4" ht="30.75" customHeight="1">
      <c r="A22" s="6" t="s">
        <v>42</v>
      </c>
      <c r="B22" s="11" t="s">
        <v>43</v>
      </c>
      <c r="C22" s="8" t="s">
        <v>15</v>
      </c>
      <c r="D22" s="8">
        <f>D23-D24</f>
        <v>-214314.95</v>
      </c>
    </row>
    <row r="23" spans="1:4" ht="18.75" customHeight="1">
      <c r="A23" s="6" t="s">
        <v>44</v>
      </c>
      <c r="B23" s="13" t="s">
        <v>45</v>
      </c>
      <c r="C23" s="8" t="s">
        <v>15</v>
      </c>
      <c r="D23" s="8">
        <v>0</v>
      </c>
    </row>
    <row r="24" spans="1:4" ht="18.75" customHeight="1">
      <c r="A24" s="6" t="s">
        <v>46</v>
      </c>
      <c r="B24" s="13" t="s">
        <v>47</v>
      </c>
      <c r="C24" s="8" t="s">
        <v>15</v>
      </c>
      <c r="D24" s="8">
        <v>214314.95</v>
      </c>
    </row>
    <row r="25" spans="1:4" ht="99.75" customHeight="1">
      <c r="A25" s="10" t="s">
        <v>48</v>
      </c>
      <c r="B25" s="10"/>
      <c r="C25" s="10"/>
      <c r="D25" s="10"/>
    </row>
    <row r="26" spans="1:4" ht="33.75" customHeight="1">
      <c r="A26" s="6" t="s">
        <v>49</v>
      </c>
      <c r="B26" s="11" t="s">
        <v>50</v>
      </c>
      <c r="C26" s="8" t="s">
        <v>7</v>
      </c>
      <c r="D26" s="8" t="s">
        <v>132</v>
      </c>
    </row>
    <row r="27" spans="1:4" ht="18" customHeight="1">
      <c r="A27" s="6" t="s">
        <v>52</v>
      </c>
      <c r="B27" s="11" t="s">
        <v>53</v>
      </c>
      <c r="C27" s="8" t="s">
        <v>7</v>
      </c>
      <c r="D27" s="8" t="s">
        <v>133</v>
      </c>
    </row>
    <row r="28" spans="1:4" ht="28.5" customHeight="1">
      <c r="A28" s="6" t="s">
        <v>55</v>
      </c>
      <c r="B28" s="11" t="s">
        <v>56</v>
      </c>
      <c r="C28" s="8" t="s">
        <v>7</v>
      </c>
      <c r="D28" s="9">
        <v>41957</v>
      </c>
    </row>
    <row r="29" spans="1:4" ht="31.5" customHeight="1">
      <c r="A29" s="10" t="s">
        <v>64</v>
      </c>
      <c r="B29" s="10"/>
      <c r="C29" s="10"/>
      <c r="D29" s="10"/>
    </row>
    <row r="30" spans="1:4" ht="18" customHeight="1">
      <c r="A30" s="6" t="s">
        <v>65</v>
      </c>
      <c r="B30" s="11" t="s">
        <v>66</v>
      </c>
      <c r="C30" s="8" t="s">
        <v>67</v>
      </c>
      <c r="D30" s="8"/>
    </row>
    <row r="31" spans="1:4" ht="30" customHeight="1">
      <c r="A31" s="6" t="s">
        <v>68</v>
      </c>
      <c r="B31" s="11" t="s">
        <v>69</v>
      </c>
      <c r="C31" s="8" t="s">
        <v>67</v>
      </c>
      <c r="D31" s="8"/>
    </row>
    <row r="32" spans="1:4" ht="28.5" customHeight="1">
      <c r="A32" s="6" t="s">
        <v>70</v>
      </c>
      <c r="B32" s="11" t="s">
        <v>71</v>
      </c>
      <c r="C32" s="8" t="s">
        <v>67</v>
      </c>
      <c r="D32" s="8"/>
    </row>
    <row r="33" spans="1:4" ht="21" customHeight="1">
      <c r="A33" s="6" t="s">
        <v>72</v>
      </c>
      <c r="B33" s="11" t="s">
        <v>73</v>
      </c>
      <c r="C33" s="8" t="s">
        <v>15</v>
      </c>
      <c r="D33" s="8"/>
    </row>
    <row r="34" spans="1:4" ht="21.75" customHeight="1">
      <c r="A34" s="10" t="s">
        <v>74</v>
      </c>
      <c r="B34" s="10"/>
      <c r="C34" s="10"/>
      <c r="D34" s="10"/>
    </row>
    <row r="35" spans="1:4" ht="41.25" customHeight="1">
      <c r="A35" s="6" t="s">
        <v>75</v>
      </c>
      <c r="B35" s="11" t="s">
        <v>76</v>
      </c>
      <c r="C35" s="8" t="s">
        <v>15</v>
      </c>
      <c r="D35" s="8">
        <v>0</v>
      </c>
    </row>
    <row r="36" spans="1:4" ht="20.25" customHeight="1">
      <c r="A36" s="6" t="s">
        <v>77</v>
      </c>
      <c r="B36" s="13" t="s">
        <v>17</v>
      </c>
      <c r="C36" s="8" t="s">
        <v>15</v>
      </c>
      <c r="D36" s="8">
        <v>0</v>
      </c>
    </row>
    <row r="37" spans="1:4" ht="21.75" customHeight="1">
      <c r="A37" s="6" t="s">
        <v>78</v>
      </c>
      <c r="B37" s="13" t="s">
        <v>19</v>
      </c>
      <c r="C37" s="8" t="s">
        <v>15</v>
      </c>
      <c r="D37" s="8">
        <v>0</v>
      </c>
    </row>
    <row r="38" spans="1:4" ht="43.5" customHeight="1">
      <c r="A38" s="6" t="s">
        <v>79</v>
      </c>
      <c r="B38" s="11" t="s">
        <v>80</v>
      </c>
      <c r="C38" s="8" t="s">
        <v>15</v>
      </c>
      <c r="D38" s="8">
        <f>D39-D40</f>
        <v>-590583.84</v>
      </c>
    </row>
    <row r="39" spans="1:4" ht="18" customHeight="1">
      <c r="A39" s="6" t="s">
        <v>81</v>
      </c>
      <c r="B39" s="13" t="s">
        <v>17</v>
      </c>
      <c r="C39" s="8" t="s">
        <v>15</v>
      </c>
      <c r="D39" s="8">
        <v>0</v>
      </c>
    </row>
    <row r="40" spans="1:4" ht="21" customHeight="1">
      <c r="A40" s="6" t="s">
        <v>82</v>
      </c>
      <c r="B40" s="13" t="s">
        <v>19</v>
      </c>
      <c r="C40" s="8" t="s">
        <v>15</v>
      </c>
      <c r="D40" s="8">
        <v>590583.84</v>
      </c>
    </row>
    <row r="41" spans="1:4" ht="12.75" customHeight="1">
      <c r="A41" s="10" t="s">
        <v>83</v>
      </c>
      <c r="B41" s="10"/>
      <c r="C41" s="10"/>
      <c r="D41" s="10"/>
    </row>
    <row r="42" spans="1:4" ht="18" customHeight="1">
      <c r="A42" s="6" t="s">
        <v>84</v>
      </c>
      <c r="B42" s="11" t="s">
        <v>85</v>
      </c>
      <c r="C42" s="8" t="s">
        <v>7</v>
      </c>
      <c r="D42" s="8" t="s">
        <v>134</v>
      </c>
    </row>
    <row r="43" spans="1:4" ht="17.25" customHeight="1">
      <c r="A43" s="6" t="s">
        <v>87</v>
      </c>
      <c r="B43" s="11" t="s">
        <v>88</v>
      </c>
      <c r="C43" s="8" t="s">
        <v>7</v>
      </c>
      <c r="D43" s="8" t="s">
        <v>89</v>
      </c>
    </row>
    <row r="44" spans="1:4" ht="15.75" customHeight="1">
      <c r="A44" s="6" t="s">
        <v>90</v>
      </c>
      <c r="B44" s="11" t="s">
        <v>91</v>
      </c>
      <c r="C44" s="8" t="s">
        <v>92</v>
      </c>
      <c r="D44" s="8"/>
    </row>
    <row r="45" spans="1:4" ht="15.75" customHeight="1">
      <c r="A45" s="6" t="s">
        <v>93</v>
      </c>
      <c r="B45" s="11" t="s">
        <v>94</v>
      </c>
      <c r="C45" s="8" t="s">
        <v>15</v>
      </c>
      <c r="D45" s="8">
        <v>457262.49</v>
      </c>
    </row>
    <row r="46" spans="1:4" ht="15.75" customHeight="1">
      <c r="A46" s="6" t="s">
        <v>95</v>
      </c>
      <c r="B46" s="13" t="s">
        <v>96</v>
      </c>
      <c r="C46" s="8" t="s">
        <v>15</v>
      </c>
      <c r="D46" s="8">
        <v>329681.87</v>
      </c>
    </row>
    <row r="47" spans="1:4" ht="15.75" customHeight="1">
      <c r="A47" s="6" t="s">
        <v>97</v>
      </c>
      <c r="B47" s="13" t="s">
        <v>98</v>
      </c>
      <c r="C47" s="8" t="s">
        <v>15</v>
      </c>
      <c r="D47" s="8">
        <f>D45-D46</f>
        <v>127580.62</v>
      </c>
    </row>
    <row r="48" spans="1:4" ht="42" customHeight="1">
      <c r="A48" s="6" t="s">
        <v>99</v>
      </c>
      <c r="B48" s="13" t="s">
        <v>100</v>
      </c>
      <c r="C48" s="8" t="s">
        <v>15</v>
      </c>
      <c r="D48" s="8">
        <f>45866.6+56027.81+55428.03+55584.33+66723.94+58881.05+63692.75+61722.49+55963.23</f>
        <v>519890.23</v>
      </c>
    </row>
    <row r="49" spans="1:4" ht="12.75">
      <c r="A49" s="6" t="s">
        <v>101</v>
      </c>
      <c r="B49" s="13" t="s">
        <v>102</v>
      </c>
      <c r="C49" s="8" t="s">
        <v>15</v>
      </c>
      <c r="D49" s="8">
        <v>519890.23</v>
      </c>
    </row>
    <row r="50" spans="1:4" ht="12.75">
      <c r="A50" s="6" t="s">
        <v>103</v>
      </c>
      <c r="B50" s="13" t="s">
        <v>104</v>
      </c>
      <c r="C50" s="8" t="s">
        <v>15</v>
      </c>
      <c r="D50" s="8">
        <f>D48-D49</f>
        <v>0</v>
      </c>
    </row>
    <row r="51" spans="1:4" ht="12.75">
      <c r="A51" s="6" t="s">
        <v>105</v>
      </c>
      <c r="B51" s="11" t="s">
        <v>106</v>
      </c>
      <c r="C51" s="8" t="s">
        <v>15</v>
      </c>
      <c r="D51" s="8">
        <v>0</v>
      </c>
    </row>
    <row r="52" spans="1:4" ht="12.75">
      <c r="A52" s="10"/>
      <c r="B52" s="10"/>
      <c r="C52" s="10"/>
      <c r="D52" s="10"/>
    </row>
    <row r="53" spans="1:4" ht="18" customHeight="1">
      <c r="A53" s="6" t="s">
        <v>84</v>
      </c>
      <c r="B53" s="11" t="s">
        <v>85</v>
      </c>
      <c r="C53" s="8" t="s">
        <v>7</v>
      </c>
      <c r="D53" s="8" t="s">
        <v>135</v>
      </c>
    </row>
    <row r="54" spans="1:4" ht="19.5" customHeight="1">
      <c r="A54" s="6" t="s">
        <v>87</v>
      </c>
      <c r="B54" s="11" t="s">
        <v>88</v>
      </c>
      <c r="C54" s="8" t="s">
        <v>7</v>
      </c>
      <c r="D54" s="8" t="s">
        <v>109</v>
      </c>
    </row>
    <row r="55" spans="1:4" ht="18.75" customHeight="1">
      <c r="A55" s="6" t="s">
        <v>90</v>
      </c>
      <c r="B55" s="11" t="s">
        <v>91</v>
      </c>
      <c r="C55" s="8" t="s">
        <v>92</v>
      </c>
      <c r="D55" s="8"/>
    </row>
    <row r="56" spans="1:4" ht="21" customHeight="1">
      <c r="A56" s="6" t="s">
        <v>93</v>
      </c>
      <c r="B56" s="11" t="s">
        <v>94</v>
      </c>
      <c r="C56" s="8" t="s">
        <v>15</v>
      </c>
      <c r="D56" s="8">
        <v>1833103.22</v>
      </c>
    </row>
    <row r="57" spans="1:4" ht="17.25" customHeight="1">
      <c r="A57" s="6" t="s">
        <v>95</v>
      </c>
      <c r="B57" s="13" t="s">
        <v>96</v>
      </c>
      <c r="C57" s="8" t="s">
        <v>15</v>
      </c>
      <c r="D57" s="8">
        <v>1370100</v>
      </c>
    </row>
    <row r="58" spans="1:4" ht="21.75" customHeight="1">
      <c r="A58" s="6" t="s">
        <v>97</v>
      </c>
      <c r="B58" s="13" t="s">
        <v>98</v>
      </c>
      <c r="C58" s="8" t="s">
        <v>15</v>
      </c>
      <c r="D58" s="8">
        <f>D56-D57</f>
        <v>463003.22</v>
      </c>
    </row>
    <row r="59" spans="1:4" ht="45" customHeight="1">
      <c r="A59" s="6" t="s">
        <v>99</v>
      </c>
      <c r="B59" s="13" t="s">
        <v>100</v>
      </c>
      <c r="C59" s="8" t="s">
        <v>15</v>
      </c>
      <c r="D59" s="8"/>
    </row>
    <row r="60" spans="1:4" ht="47.25" customHeight="1">
      <c r="A60" s="6" t="s">
        <v>101</v>
      </c>
      <c r="B60" s="13" t="s">
        <v>102</v>
      </c>
      <c r="C60" s="8" t="s">
        <v>15</v>
      </c>
      <c r="D60" s="8"/>
    </row>
    <row r="61" spans="1:4" ht="45.75" customHeight="1">
      <c r="A61" s="6" t="s">
        <v>103</v>
      </c>
      <c r="B61" s="13" t="s">
        <v>104</v>
      </c>
      <c r="C61" s="8" t="s">
        <v>15</v>
      </c>
      <c r="D61" s="8"/>
    </row>
    <row r="62" spans="1:4" ht="44.25" customHeight="1">
      <c r="A62" s="6" t="s">
        <v>105</v>
      </c>
      <c r="B62" s="11" t="s">
        <v>106</v>
      </c>
      <c r="C62" s="8" t="s">
        <v>15</v>
      </c>
      <c r="D62" s="8"/>
    </row>
    <row r="63" spans="1:4" ht="30.75" customHeight="1">
      <c r="A63" s="10" t="s">
        <v>113</v>
      </c>
      <c r="B63" s="10"/>
      <c r="C63" s="10"/>
      <c r="D63" s="10"/>
    </row>
    <row r="64" spans="1:4" ht="20.25" customHeight="1">
      <c r="A64" s="6" t="s">
        <v>114</v>
      </c>
      <c r="B64" s="11" t="s">
        <v>66</v>
      </c>
      <c r="C64" s="8" t="s">
        <v>67</v>
      </c>
      <c r="D64" s="8"/>
    </row>
    <row r="65" spans="1:4" ht="32.25" customHeight="1">
      <c r="A65" s="6" t="s">
        <v>115</v>
      </c>
      <c r="B65" s="11" t="s">
        <v>69</v>
      </c>
      <c r="C65" s="8" t="s">
        <v>67</v>
      </c>
      <c r="D65" s="8"/>
    </row>
    <row r="66" spans="1:4" ht="27.75" customHeight="1">
      <c r="A66" s="6" t="s">
        <v>116</v>
      </c>
      <c r="B66" s="11" t="s">
        <v>71</v>
      </c>
      <c r="C66" s="8" t="s">
        <v>67</v>
      </c>
      <c r="D66" s="8"/>
    </row>
    <row r="67" spans="1:4" ht="19.5" customHeight="1">
      <c r="A67" s="6" t="s">
        <v>117</v>
      </c>
      <c r="B67" s="11" t="s">
        <v>73</v>
      </c>
      <c r="C67" s="8" t="s">
        <v>15</v>
      </c>
      <c r="D67" s="8"/>
    </row>
    <row r="68" spans="1:4" ht="30" customHeight="1">
      <c r="A68" s="10" t="s">
        <v>118</v>
      </c>
      <c r="B68" s="10"/>
      <c r="C68" s="10"/>
      <c r="D68" s="10"/>
    </row>
    <row r="69" spans="1:4" ht="28.5" customHeight="1">
      <c r="A69" s="6" t="s">
        <v>119</v>
      </c>
      <c r="B69" s="11" t="s">
        <v>120</v>
      </c>
      <c r="C69" s="8" t="s">
        <v>67</v>
      </c>
      <c r="D69" s="8"/>
    </row>
    <row r="70" spans="1:4" ht="18" customHeight="1">
      <c r="A70" s="6" t="s">
        <v>121</v>
      </c>
      <c r="B70" s="11" t="s">
        <v>122</v>
      </c>
      <c r="C70" s="8" t="s">
        <v>67</v>
      </c>
      <c r="D70" s="8"/>
    </row>
    <row r="71" spans="1:4" ht="44.25" customHeight="1">
      <c r="A71" s="6" t="s">
        <v>123</v>
      </c>
      <c r="B71" s="11" t="s">
        <v>124</v>
      </c>
      <c r="C71" s="8" t="s">
        <v>15</v>
      </c>
      <c r="D71" s="8"/>
    </row>
  </sheetData>
  <sheetProtection selectLockedCells="1" selectUnlockedCells="1"/>
  <mergeCells count="8">
    <mergeCell ref="A1:D1"/>
    <mergeCell ref="A7:D7"/>
    <mergeCell ref="A25:D25"/>
    <mergeCell ref="A29:D29"/>
    <mergeCell ref="A34:D34"/>
    <mergeCell ref="A41:D41"/>
    <mergeCell ref="A63:D63"/>
    <mergeCell ref="A68:D68"/>
  </mergeCells>
  <printOptions/>
  <pageMargins left="0.7875" right="0.7875" top="1.025" bottom="1.025" header="0.7875" footer="0.7875"/>
  <pageSetup horizontalDpi="300" verticalDpi="300" orientation="portrait" paperSize="9" scale="110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82"/>
  <sheetViews>
    <sheetView zoomScale="120" zoomScaleNormal="120" workbookViewId="0" topLeftCell="A64">
      <selection activeCell="D73" sqref="D73"/>
    </sheetView>
  </sheetViews>
  <sheetFormatPr defaultColWidth="12.57421875" defaultRowHeight="12.75"/>
  <cols>
    <col min="1" max="1" width="3.421875" style="0" customWidth="1"/>
    <col min="2" max="2" width="33.421875" style="0" customWidth="1"/>
    <col min="3" max="3" width="8.8515625" style="0" customWidth="1"/>
    <col min="4" max="4" width="24.57421875" style="0" customWidth="1"/>
    <col min="5" max="16384" width="11.57421875" style="0" customWidth="1"/>
  </cols>
  <sheetData>
    <row r="1" spans="1:4" ht="43.5" customHeight="1">
      <c r="A1" s="1" t="s">
        <v>0</v>
      </c>
      <c r="B1" s="1"/>
      <c r="C1" s="1"/>
      <c r="D1" s="1"/>
    </row>
    <row r="2" spans="1:4" ht="12.75">
      <c r="A2" s="2"/>
      <c r="B2" s="3"/>
      <c r="C2" s="2"/>
      <c r="D2" s="2"/>
    </row>
    <row r="3" spans="1:4" ht="27" customHeight="1">
      <c r="A3" s="4" t="s">
        <v>1</v>
      </c>
      <c r="B3" s="5" t="s">
        <v>2</v>
      </c>
      <c r="C3" s="4" t="s">
        <v>3</v>
      </c>
      <c r="D3" s="4" t="s">
        <v>4</v>
      </c>
    </row>
    <row r="4" spans="1:4" ht="32.25" customHeight="1">
      <c r="A4" s="6" t="s">
        <v>5</v>
      </c>
      <c r="B4" s="7" t="s">
        <v>6</v>
      </c>
      <c r="C4" s="8" t="s">
        <v>7</v>
      </c>
      <c r="D4" s="9">
        <v>42037</v>
      </c>
    </row>
    <row r="5" spans="1:4" ht="21" customHeight="1">
      <c r="A5" s="6" t="s">
        <v>8</v>
      </c>
      <c r="B5" s="7" t="s">
        <v>9</v>
      </c>
      <c r="C5" s="8" t="s">
        <v>7</v>
      </c>
      <c r="D5" s="9">
        <v>41730</v>
      </c>
    </row>
    <row r="6" spans="1:4" ht="20.25" customHeight="1">
      <c r="A6" s="6" t="s">
        <v>10</v>
      </c>
      <c r="B6" s="7" t="s">
        <v>11</v>
      </c>
      <c r="C6" s="8" t="s">
        <v>7</v>
      </c>
      <c r="D6" s="9">
        <v>42004</v>
      </c>
    </row>
    <row r="7" spans="1:4" ht="30.75" customHeight="1">
      <c r="A7" s="10" t="s">
        <v>12</v>
      </c>
      <c r="B7" s="10"/>
      <c r="C7" s="10"/>
      <c r="D7" s="10"/>
    </row>
    <row r="8" spans="1:4" ht="28.5" customHeight="1">
      <c r="A8" s="6" t="s">
        <v>13</v>
      </c>
      <c r="B8" s="11" t="s">
        <v>14</v>
      </c>
      <c r="C8" s="8" t="s">
        <v>15</v>
      </c>
      <c r="D8" s="8">
        <v>0</v>
      </c>
    </row>
    <row r="9" spans="1:4" ht="15.75" customHeight="1">
      <c r="A9" s="6" t="s">
        <v>16</v>
      </c>
      <c r="B9" s="13" t="s">
        <v>17</v>
      </c>
      <c r="C9" s="8" t="s">
        <v>15</v>
      </c>
      <c r="D9" s="8">
        <v>0</v>
      </c>
    </row>
    <row r="10" spans="1:4" ht="15.75" customHeight="1">
      <c r="A10" s="6" t="s">
        <v>18</v>
      </c>
      <c r="B10" s="13" t="s">
        <v>19</v>
      </c>
      <c r="C10" s="8" t="s">
        <v>15</v>
      </c>
      <c r="D10" s="8">
        <v>0</v>
      </c>
    </row>
    <row r="11" spans="1:4" ht="41.25" customHeight="1">
      <c r="A11" s="6" t="s">
        <v>20</v>
      </c>
      <c r="B11" s="11" t="s">
        <v>21</v>
      </c>
      <c r="C11" s="8" t="s">
        <v>15</v>
      </c>
      <c r="D11" s="8">
        <v>345158.04</v>
      </c>
    </row>
    <row r="12" spans="1:4" ht="18.75" customHeight="1">
      <c r="A12" s="6" t="s">
        <v>22</v>
      </c>
      <c r="B12" s="13" t="s">
        <v>23</v>
      </c>
      <c r="C12" s="8" t="s">
        <v>15</v>
      </c>
      <c r="D12" s="8">
        <v>345158.04</v>
      </c>
    </row>
    <row r="13" spans="1:4" ht="16.5" customHeight="1">
      <c r="A13" s="6" t="s">
        <v>24</v>
      </c>
      <c r="B13" s="13" t="s">
        <v>25</v>
      </c>
      <c r="C13" s="8" t="s">
        <v>15</v>
      </c>
      <c r="D13" s="8">
        <v>0</v>
      </c>
    </row>
    <row r="14" spans="1:4" ht="16.5" customHeight="1">
      <c r="A14" s="6" t="s">
        <v>26</v>
      </c>
      <c r="B14" s="13" t="s">
        <v>27</v>
      </c>
      <c r="C14" s="8" t="s">
        <v>15</v>
      </c>
      <c r="D14" s="8">
        <v>0</v>
      </c>
    </row>
    <row r="15" spans="1:4" ht="30.75" customHeight="1">
      <c r="A15" s="6" t="s">
        <v>28</v>
      </c>
      <c r="B15" s="11" t="s">
        <v>29</v>
      </c>
      <c r="C15" s="8" t="s">
        <v>15</v>
      </c>
      <c r="D15" s="8">
        <v>310062.62</v>
      </c>
    </row>
    <row r="16" spans="1:4" ht="30" customHeight="1">
      <c r="A16" s="6" t="s">
        <v>30</v>
      </c>
      <c r="B16" s="13" t="s">
        <v>31</v>
      </c>
      <c r="C16" s="8" t="s">
        <v>15</v>
      </c>
      <c r="D16" s="8">
        <v>310062.62</v>
      </c>
    </row>
    <row r="17" spans="1:4" ht="28.5" customHeight="1">
      <c r="A17" s="6" t="s">
        <v>32</v>
      </c>
      <c r="B17" s="13" t="s">
        <v>33</v>
      </c>
      <c r="C17" s="8" t="s">
        <v>15</v>
      </c>
      <c r="D17" s="8">
        <v>0</v>
      </c>
    </row>
    <row r="18" spans="1:4" ht="14.25" customHeight="1">
      <c r="A18" s="6" t="s">
        <v>34</v>
      </c>
      <c r="B18" s="13" t="s">
        <v>35</v>
      </c>
      <c r="C18" s="8" t="s">
        <v>15</v>
      </c>
      <c r="D18" s="8">
        <v>0</v>
      </c>
    </row>
    <row r="19" spans="1:4" ht="27.75" customHeight="1">
      <c r="A19" s="6" t="s">
        <v>36</v>
      </c>
      <c r="B19" s="13" t="s">
        <v>37</v>
      </c>
      <c r="C19" s="8" t="s">
        <v>15</v>
      </c>
      <c r="D19" s="8">
        <v>0</v>
      </c>
    </row>
    <row r="20" spans="1:4" ht="14.25" customHeight="1">
      <c r="A20" s="6" t="s">
        <v>38</v>
      </c>
      <c r="B20" s="13" t="s">
        <v>39</v>
      </c>
      <c r="C20" s="8" t="s">
        <v>15</v>
      </c>
      <c r="D20" s="8">
        <v>0</v>
      </c>
    </row>
    <row r="21" spans="1:4" ht="32.25" customHeight="1">
      <c r="A21" s="6" t="s">
        <v>40</v>
      </c>
      <c r="B21" s="11" t="s">
        <v>41</v>
      </c>
      <c r="C21" s="8" t="s">
        <v>15</v>
      </c>
      <c r="D21" s="8">
        <f>D16-D11</f>
        <v>-35095.419999999984</v>
      </c>
    </row>
    <row r="22" spans="1:4" ht="30" customHeight="1">
      <c r="A22" s="6" t="s">
        <v>42</v>
      </c>
      <c r="B22" s="11" t="s">
        <v>43</v>
      </c>
      <c r="C22" s="8" t="s">
        <v>15</v>
      </c>
      <c r="D22" s="8">
        <f>D23-D24</f>
        <v>-35095.42</v>
      </c>
    </row>
    <row r="23" spans="1:4" ht="19.5" customHeight="1">
      <c r="A23" s="6" t="s">
        <v>44</v>
      </c>
      <c r="B23" s="13" t="s">
        <v>45</v>
      </c>
      <c r="C23" s="8" t="s">
        <v>15</v>
      </c>
      <c r="D23" s="8">
        <v>0</v>
      </c>
    </row>
    <row r="24" spans="1:4" ht="27.75" customHeight="1">
      <c r="A24" s="6" t="s">
        <v>46</v>
      </c>
      <c r="B24" s="13" t="s">
        <v>47</v>
      </c>
      <c r="C24" s="8" t="s">
        <v>15</v>
      </c>
      <c r="D24" s="8">
        <v>35095.42</v>
      </c>
    </row>
    <row r="25" spans="1:4" ht="112.5" customHeight="1">
      <c r="A25" s="10" t="s">
        <v>48</v>
      </c>
      <c r="B25" s="10"/>
      <c r="C25" s="10"/>
      <c r="D25" s="10"/>
    </row>
    <row r="26" spans="1:4" ht="15" customHeight="1">
      <c r="A26" s="6" t="s">
        <v>49</v>
      </c>
      <c r="B26" s="11" t="s">
        <v>50</v>
      </c>
      <c r="C26" s="8" t="s">
        <v>7</v>
      </c>
      <c r="D26" s="8"/>
    </row>
    <row r="27" spans="1:4" ht="17.25" customHeight="1">
      <c r="A27" s="6" t="s">
        <v>52</v>
      </c>
      <c r="B27" s="11" t="s">
        <v>53</v>
      </c>
      <c r="C27" s="8" t="s">
        <v>7</v>
      </c>
      <c r="D27" s="8"/>
    </row>
    <row r="28" spans="1:4" ht="32.25" customHeight="1">
      <c r="A28" s="6" t="s">
        <v>55</v>
      </c>
      <c r="B28" s="11" t="s">
        <v>56</v>
      </c>
      <c r="C28" s="8" t="s">
        <v>7</v>
      </c>
      <c r="D28" s="8"/>
    </row>
    <row r="29" spans="1:4" ht="31.5" customHeight="1">
      <c r="A29" s="10" t="s">
        <v>64</v>
      </c>
      <c r="B29" s="10"/>
      <c r="C29" s="10"/>
      <c r="D29" s="10"/>
    </row>
    <row r="30" spans="1:4" ht="33" customHeight="1">
      <c r="A30" s="6" t="s">
        <v>65</v>
      </c>
      <c r="B30" s="11" t="s">
        <v>66</v>
      </c>
      <c r="C30" s="8" t="s">
        <v>67</v>
      </c>
      <c r="D30" s="8"/>
    </row>
    <row r="31" spans="1:4" ht="30.75" customHeight="1">
      <c r="A31" s="6" t="s">
        <v>68</v>
      </c>
      <c r="B31" s="11" t="s">
        <v>69</v>
      </c>
      <c r="C31" s="8" t="s">
        <v>67</v>
      </c>
      <c r="D31" s="8"/>
    </row>
    <row r="32" spans="1:4" ht="44.25" customHeight="1">
      <c r="A32" s="6" t="s">
        <v>70</v>
      </c>
      <c r="B32" s="11" t="s">
        <v>71</v>
      </c>
      <c r="C32" s="8" t="s">
        <v>67</v>
      </c>
      <c r="D32" s="8"/>
    </row>
    <row r="33" spans="1:4" ht="29.25" customHeight="1">
      <c r="A33" s="6" t="s">
        <v>72</v>
      </c>
      <c r="B33" s="11" t="s">
        <v>73</v>
      </c>
      <c r="C33" s="8" t="s">
        <v>15</v>
      </c>
      <c r="D33" s="8"/>
    </row>
    <row r="34" spans="1:4" ht="18.75" customHeight="1">
      <c r="A34" s="10" t="s">
        <v>74</v>
      </c>
      <c r="B34" s="10"/>
      <c r="C34" s="10"/>
      <c r="D34" s="10"/>
    </row>
    <row r="35" spans="1:4" ht="42.75" customHeight="1">
      <c r="A35" s="6" t="s">
        <v>75</v>
      </c>
      <c r="B35" s="11" t="s">
        <v>76</v>
      </c>
      <c r="C35" s="8" t="s">
        <v>15</v>
      </c>
      <c r="D35" s="8">
        <v>0</v>
      </c>
    </row>
    <row r="36" spans="1:4" ht="16.5" customHeight="1">
      <c r="A36" s="6" t="s">
        <v>77</v>
      </c>
      <c r="B36" s="13" t="s">
        <v>17</v>
      </c>
      <c r="C36" s="8" t="s">
        <v>15</v>
      </c>
      <c r="D36" s="8">
        <v>0</v>
      </c>
    </row>
    <row r="37" spans="1:4" ht="18" customHeight="1">
      <c r="A37" s="6" t="s">
        <v>78</v>
      </c>
      <c r="B37" s="13" t="s">
        <v>19</v>
      </c>
      <c r="C37" s="8" t="s">
        <v>15</v>
      </c>
      <c r="D37" s="8">
        <v>0</v>
      </c>
    </row>
    <row r="38" spans="1:4" ht="45" customHeight="1">
      <c r="A38" s="6" t="s">
        <v>79</v>
      </c>
      <c r="B38" s="11" t="s">
        <v>80</v>
      </c>
      <c r="C38" s="8" t="s">
        <v>15</v>
      </c>
      <c r="D38" s="8">
        <v>-113618.01</v>
      </c>
    </row>
    <row r="39" spans="1:4" ht="18.75" customHeight="1">
      <c r="A39" s="6" t="s">
        <v>81</v>
      </c>
      <c r="B39" s="13" t="s">
        <v>17</v>
      </c>
      <c r="C39" s="8" t="s">
        <v>15</v>
      </c>
      <c r="D39" s="8">
        <v>0</v>
      </c>
    </row>
    <row r="40" spans="1:4" ht="17.25" customHeight="1">
      <c r="A40" s="6" t="s">
        <v>82</v>
      </c>
      <c r="B40" s="13" t="s">
        <v>19</v>
      </c>
      <c r="C40" s="8" t="s">
        <v>15</v>
      </c>
      <c r="D40" s="8">
        <v>113618.01</v>
      </c>
    </row>
    <row r="41" spans="1:4" ht="12.75" customHeight="1">
      <c r="A41" s="10" t="s">
        <v>83</v>
      </c>
      <c r="B41" s="10"/>
      <c r="C41" s="10"/>
      <c r="D41" s="10"/>
    </row>
    <row r="42" spans="1:4" ht="12.75">
      <c r="A42" s="6" t="s">
        <v>84</v>
      </c>
      <c r="B42" s="11" t="s">
        <v>85</v>
      </c>
      <c r="C42" s="8" t="s">
        <v>7</v>
      </c>
      <c r="D42" s="8" t="s">
        <v>136</v>
      </c>
    </row>
    <row r="43" spans="1:4" ht="12.75">
      <c r="A43" s="6" t="s">
        <v>87</v>
      </c>
      <c r="B43" s="11" t="s">
        <v>88</v>
      </c>
      <c r="C43" s="8" t="s">
        <v>7</v>
      </c>
      <c r="D43" s="8" t="s">
        <v>137</v>
      </c>
    </row>
    <row r="44" spans="1:4" ht="12.75">
      <c r="A44" s="6" t="s">
        <v>90</v>
      </c>
      <c r="B44" s="11" t="s">
        <v>91</v>
      </c>
      <c r="C44" s="8" t="s">
        <v>92</v>
      </c>
      <c r="D44" s="8"/>
    </row>
    <row r="45" spans="1:4" ht="12.75">
      <c r="A45" s="6" t="s">
        <v>93</v>
      </c>
      <c r="B45" s="11" t="s">
        <v>94</v>
      </c>
      <c r="C45" s="8" t="s">
        <v>15</v>
      </c>
      <c r="D45" s="8">
        <v>11454</v>
      </c>
    </row>
    <row r="46" spans="1:4" ht="12.75">
      <c r="A46" s="6" t="s">
        <v>95</v>
      </c>
      <c r="B46" s="13" t="s">
        <v>96</v>
      </c>
      <c r="C46" s="8" t="s">
        <v>15</v>
      </c>
      <c r="D46" s="8">
        <v>9315</v>
      </c>
    </row>
    <row r="47" spans="1:4" ht="12.75">
      <c r="A47" s="6" t="s">
        <v>97</v>
      </c>
      <c r="B47" s="13" t="s">
        <v>98</v>
      </c>
      <c r="C47" s="8" t="s">
        <v>15</v>
      </c>
      <c r="D47" s="8">
        <f>D45-D46</f>
        <v>2139</v>
      </c>
    </row>
    <row r="48" spans="1:4" ht="12.75">
      <c r="A48" s="6" t="s">
        <v>99</v>
      </c>
      <c r="B48" s="13" t="s">
        <v>100</v>
      </c>
      <c r="C48" s="8" t="s">
        <v>15</v>
      </c>
      <c r="D48" s="8">
        <f>1380+1380+1449+1449+1449+1449+1449+1449</f>
        <v>11454</v>
      </c>
    </row>
    <row r="49" spans="1:4" ht="12.75">
      <c r="A49" s="6" t="s">
        <v>101</v>
      </c>
      <c r="B49" s="13" t="s">
        <v>102</v>
      </c>
      <c r="C49" s="8" t="s">
        <v>15</v>
      </c>
      <c r="D49" s="8">
        <f>D48-D50</f>
        <v>10005</v>
      </c>
    </row>
    <row r="50" spans="1:4" ht="12.75">
      <c r="A50" s="6" t="s">
        <v>103</v>
      </c>
      <c r="B50" s="13" t="s">
        <v>104</v>
      </c>
      <c r="C50" s="8" t="s">
        <v>15</v>
      </c>
      <c r="D50" s="8">
        <v>1449</v>
      </c>
    </row>
    <row r="51" spans="1:4" ht="12.75">
      <c r="A51" s="6" t="s">
        <v>105</v>
      </c>
      <c r="B51" s="11" t="s">
        <v>106</v>
      </c>
      <c r="C51" s="8" t="s">
        <v>15</v>
      </c>
      <c r="D51" s="8">
        <v>0</v>
      </c>
    </row>
    <row r="52" spans="1:4" ht="12.75">
      <c r="A52" s="10"/>
      <c r="B52" s="10"/>
      <c r="C52" s="10"/>
      <c r="D52" s="10"/>
    </row>
    <row r="53" spans="1:4" ht="12.75">
      <c r="A53" s="6" t="s">
        <v>84</v>
      </c>
      <c r="B53" s="11" t="s">
        <v>85</v>
      </c>
      <c r="C53" s="8" t="s">
        <v>7</v>
      </c>
      <c r="D53" s="8" t="s">
        <v>134</v>
      </c>
    </row>
    <row r="54" spans="1:4" ht="12.75">
      <c r="A54" s="6" t="s">
        <v>87</v>
      </c>
      <c r="B54" s="11" t="s">
        <v>88</v>
      </c>
      <c r="C54" s="8" t="s">
        <v>7</v>
      </c>
      <c r="D54" s="8" t="s">
        <v>138</v>
      </c>
    </row>
    <row r="55" spans="1:4" ht="12.75">
      <c r="A55" s="6" t="s">
        <v>90</v>
      </c>
      <c r="B55" s="11" t="s">
        <v>91</v>
      </c>
      <c r="C55" s="8" t="s">
        <v>92</v>
      </c>
      <c r="D55" s="8"/>
    </row>
    <row r="56" spans="1:4" ht="12.75">
      <c r="A56" s="6" t="s">
        <v>93</v>
      </c>
      <c r="B56" s="11" t="s">
        <v>94</v>
      </c>
      <c r="C56" s="8" t="s">
        <v>15</v>
      </c>
      <c r="D56" s="8">
        <f>57118.84+65519.4+37057.64</f>
        <v>159695.88</v>
      </c>
    </row>
    <row r="57" spans="1:4" ht="12.75">
      <c r="A57" s="6" t="s">
        <v>95</v>
      </c>
      <c r="B57" s="13" t="s">
        <v>96</v>
      </c>
      <c r="C57" s="8" t="s">
        <v>15</v>
      </c>
      <c r="D57" s="8">
        <f>49953.5+56290.9+31134.63</f>
        <v>137379.03</v>
      </c>
    </row>
    <row r="58" spans="1:4" ht="12.75">
      <c r="A58" s="6" t="s">
        <v>97</v>
      </c>
      <c r="B58" s="13" t="s">
        <v>98</v>
      </c>
      <c r="C58" s="8" t="s">
        <v>15</v>
      </c>
      <c r="D58" s="8">
        <f>D56-D57</f>
        <v>22316.850000000006</v>
      </c>
    </row>
    <row r="59" spans="1:4" ht="12.75">
      <c r="A59" s="6" t="s">
        <v>99</v>
      </c>
      <c r="B59" s="13" t="s">
        <v>100</v>
      </c>
      <c r="C59" s="8" t="s">
        <v>15</v>
      </c>
      <c r="D59" s="8">
        <f>26068.18+26143.96+22203.42</f>
        <v>74415.56</v>
      </c>
    </row>
    <row r="60" spans="1:4" ht="12.75">
      <c r="A60" s="6" t="s">
        <v>101</v>
      </c>
      <c r="B60" s="13" t="s">
        <v>102</v>
      </c>
      <c r="C60" s="8" t="s">
        <v>15</v>
      </c>
      <c r="D60" s="8">
        <f>D59-D61</f>
        <v>74415.56</v>
      </c>
    </row>
    <row r="61" spans="1:4" ht="12.75">
      <c r="A61" s="6" t="s">
        <v>103</v>
      </c>
      <c r="B61" s="13" t="s">
        <v>104</v>
      </c>
      <c r="C61" s="8" t="s">
        <v>15</v>
      </c>
      <c r="D61" s="8">
        <v>0</v>
      </c>
    </row>
    <row r="62" spans="1:4" ht="12.75">
      <c r="A62" s="6" t="s">
        <v>105</v>
      </c>
      <c r="B62" s="11" t="s">
        <v>106</v>
      </c>
      <c r="C62" s="8" t="s">
        <v>15</v>
      </c>
      <c r="D62" s="8">
        <v>0</v>
      </c>
    </row>
    <row r="63" spans="1:4" ht="12.75">
      <c r="A63" s="10"/>
      <c r="B63" s="10"/>
      <c r="C63" s="10"/>
      <c r="D63" s="10"/>
    </row>
    <row r="64" spans="1:4" ht="15.75" customHeight="1">
      <c r="A64" s="6" t="s">
        <v>84</v>
      </c>
      <c r="B64" s="11" t="s">
        <v>85</v>
      </c>
      <c r="C64" s="8" t="s">
        <v>7</v>
      </c>
      <c r="D64" s="8" t="s">
        <v>131</v>
      </c>
    </row>
    <row r="65" spans="1:4" ht="16.5" customHeight="1">
      <c r="A65" s="6" t="s">
        <v>87</v>
      </c>
      <c r="B65" s="11" t="s">
        <v>88</v>
      </c>
      <c r="C65" s="8" t="s">
        <v>7</v>
      </c>
      <c r="D65" s="8" t="s">
        <v>109</v>
      </c>
    </row>
    <row r="66" spans="1:4" ht="26.25" customHeight="1">
      <c r="A66" s="6" t="s">
        <v>90</v>
      </c>
      <c r="B66" s="11" t="s">
        <v>91</v>
      </c>
      <c r="C66" s="8" t="s">
        <v>92</v>
      </c>
      <c r="D66" s="8"/>
    </row>
    <row r="67" spans="1:4" ht="18" customHeight="1">
      <c r="A67" s="6" t="s">
        <v>93</v>
      </c>
      <c r="B67" s="11" t="s">
        <v>94</v>
      </c>
      <c r="C67" s="8" t="s">
        <v>15</v>
      </c>
      <c r="D67" s="8">
        <f>674560.65+129733.26</f>
        <v>804293.91</v>
      </c>
    </row>
    <row r="68" spans="1:4" ht="18" customHeight="1">
      <c r="A68" s="6" t="s">
        <v>95</v>
      </c>
      <c r="B68" s="13" t="s">
        <v>96</v>
      </c>
      <c r="C68" s="8" t="s">
        <v>15</v>
      </c>
      <c r="D68" s="8">
        <f>606127.37+109004.38</f>
        <v>715131.75</v>
      </c>
    </row>
    <row r="69" spans="1:4" ht="18" customHeight="1">
      <c r="A69" s="6" t="s">
        <v>97</v>
      </c>
      <c r="B69" s="13" t="s">
        <v>98</v>
      </c>
      <c r="C69" s="8" t="s">
        <v>15</v>
      </c>
      <c r="D69" s="8">
        <f>D67-D68</f>
        <v>89162.16000000003</v>
      </c>
    </row>
    <row r="70" spans="1:4" ht="45.75" customHeight="1">
      <c r="A70" s="6" t="s">
        <v>99</v>
      </c>
      <c r="B70" s="13" t="s">
        <v>100</v>
      </c>
      <c r="C70" s="8" t="s">
        <v>15</v>
      </c>
      <c r="D70" s="8">
        <f>90463.72+99287.23+935830.51+89457.95+84655.58+91850.86+92684.9+92396.67+90299.93</f>
        <v>1666927.3499999999</v>
      </c>
    </row>
    <row r="71" spans="1:4" ht="42.75" customHeight="1">
      <c r="A71" s="6" t="s">
        <v>101</v>
      </c>
      <c r="B71" s="13" t="s">
        <v>102</v>
      </c>
      <c r="C71" s="8" t="s">
        <v>15</v>
      </c>
      <c r="D71" s="8">
        <f>D70-D72</f>
        <v>1545071.7699999998</v>
      </c>
    </row>
    <row r="72" spans="1:4" ht="45.75" customHeight="1">
      <c r="A72" s="6" t="s">
        <v>103</v>
      </c>
      <c r="B72" s="13" t="s">
        <v>104</v>
      </c>
      <c r="C72" s="8" t="s">
        <v>15</v>
      </c>
      <c r="D72" s="8">
        <f>92396.67+10078.68+1405.27+7053.88+1899.27+8847.13+174.68</f>
        <v>121855.58000000002</v>
      </c>
    </row>
    <row r="73" spans="1:4" ht="57" customHeight="1">
      <c r="A73" s="6" t="s">
        <v>105</v>
      </c>
      <c r="B73" s="11" t="s">
        <v>106</v>
      </c>
      <c r="C73" s="8" t="s">
        <v>15</v>
      </c>
      <c r="D73" s="8">
        <v>0</v>
      </c>
    </row>
    <row r="74" spans="1:4" ht="30.75" customHeight="1">
      <c r="A74" s="10" t="s">
        <v>113</v>
      </c>
      <c r="B74" s="10"/>
      <c r="C74" s="10"/>
      <c r="D74" s="10"/>
    </row>
    <row r="75" spans="1:4" ht="29.25" customHeight="1">
      <c r="A75" s="6" t="s">
        <v>114</v>
      </c>
      <c r="B75" s="11" t="s">
        <v>66</v>
      </c>
      <c r="C75" s="8" t="s">
        <v>67</v>
      </c>
      <c r="D75" s="8"/>
    </row>
    <row r="76" spans="1:4" ht="30.75" customHeight="1">
      <c r="A76" s="6" t="s">
        <v>115</v>
      </c>
      <c r="B76" s="11" t="s">
        <v>69</v>
      </c>
      <c r="C76" s="8" t="s">
        <v>67</v>
      </c>
      <c r="D76" s="8"/>
    </row>
    <row r="77" spans="1:4" ht="40.5" customHeight="1">
      <c r="A77" s="6" t="s">
        <v>116</v>
      </c>
      <c r="B77" s="11" t="s">
        <v>71</v>
      </c>
      <c r="C77" s="8" t="s">
        <v>67</v>
      </c>
      <c r="D77" s="8"/>
    </row>
    <row r="78" spans="1:4" ht="29.25" customHeight="1">
      <c r="A78" s="6" t="s">
        <v>117</v>
      </c>
      <c r="B78" s="11" t="s">
        <v>73</v>
      </c>
      <c r="C78" s="8" t="s">
        <v>15</v>
      </c>
      <c r="D78" s="8"/>
    </row>
    <row r="79" spans="1:4" ht="30.75" customHeight="1">
      <c r="A79" s="10" t="s">
        <v>118</v>
      </c>
      <c r="B79" s="10"/>
      <c r="C79" s="10"/>
      <c r="D79" s="10"/>
    </row>
    <row r="80" spans="1:4" ht="25.5" customHeight="1">
      <c r="A80" s="6" t="s">
        <v>119</v>
      </c>
      <c r="B80" s="11" t="s">
        <v>120</v>
      </c>
      <c r="C80" s="8" t="s">
        <v>67</v>
      </c>
      <c r="D80" s="8"/>
    </row>
    <row r="81" spans="1:4" ht="15.75" customHeight="1">
      <c r="A81" s="6" t="s">
        <v>121</v>
      </c>
      <c r="B81" s="11" t="s">
        <v>122</v>
      </c>
      <c r="C81" s="8" t="s">
        <v>67</v>
      </c>
      <c r="D81" s="8"/>
    </row>
    <row r="82" spans="1:4" ht="41.25" customHeight="1">
      <c r="A82" s="6" t="s">
        <v>123</v>
      </c>
      <c r="B82" s="11" t="s">
        <v>124</v>
      </c>
      <c r="C82" s="8" t="s">
        <v>15</v>
      </c>
      <c r="D82" s="8"/>
    </row>
  </sheetData>
  <sheetProtection selectLockedCells="1" selectUnlockedCells="1"/>
  <mergeCells count="8">
    <mergeCell ref="A1:D1"/>
    <mergeCell ref="A7:D7"/>
    <mergeCell ref="A25:D25"/>
    <mergeCell ref="A29:D29"/>
    <mergeCell ref="A34:D34"/>
    <mergeCell ref="A41:D41"/>
    <mergeCell ref="A74:D74"/>
    <mergeCell ref="A79:D79"/>
  </mergeCells>
  <printOptions/>
  <pageMargins left="0.7875" right="0.7875" top="1.025" bottom="1.025" header="0.7875" footer="0.7875"/>
  <pageSetup horizontalDpi="300" verticalDpi="300" orientation="portrait" paperSize="9" scale="110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71"/>
  <sheetViews>
    <sheetView zoomScale="120" zoomScaleNormal="120" workbookViewId="0" topLeftCell="A22">
      <selection activeCell="D28" sqref="D28"/>
    </sheetView>
  </sheetViews>
  <sheetFormatPr defaultColWidth="12.57421875" defaultRowHeight="12.75"/>
  <cols>
    <col min="1" max="1" width="3.57421875" style="0" customWidth="1"/>
    <col min="2" max="2" width="35.28125" style="0" customWidth="1"/>
    <col min="3" max="3" width="9.421875" style="0" customWidth="1"/>
    <col min="4" max="4" width="22.8515625" style="0" customWidth="1"/>
    <col min="5" max="16384" width="11.57421875" style="0" customWidth="1"/>
  </cols>
  <sheetData>
    <row r="1" spans="1:4" ht="43.5" customHeight="1">
      <c r="A1" s="1" t="s">
        <v>0</v>
      </c>
      <c r="B1" s="1"/>
      <c r="C1" s="1"/>
      <c r="D1" s="1"/>
    </row>
    <row r="2" spans="1:4" ht="12.75">
      <c r="A2" s="2"/>
      <c r="B2" s="3"/>
      <c r="C2" s="2"/>
      <c r="D2" s="2"/>
    </row>
    <row r="3" spans="1:4" ht="26.25" customHeight="1">
      <c r="A3" s="4" t="s">
        <v>1</v>
      </c>
      <c r="B3" s="5" t="s">
        <v>2</v>
      </c>
      <c r="C3" s="4" t="s">
        <v>3</v>
      </c>
      <c r="D3" s="4" t="s">
        <v>4</v>
      </c>
    </row>
    <row r="4" spans="1:4" ht="30" customHeight="1">
      <c r="A4" s="6" t="s">
        <v>5</v>
      </c>
      <c r="B4" s="7" t="s">
        <v>6</v>
      </c>
      <c r="C4" s="8" t="s">
        <v>7</v>
      </c>
      <c r="D4" s="9">
        <v>42037</v>
      </c>
    </row>
    <row r="5" spans="1:4" ht="17.25" customHeight="1">
      <c r="A5" s="6" t="s">
        <v>8</v>
      </c>
      <c r="B5" s="7" t="s">
        <v>9</v>
      </c>
      <c r="C5" s="8" t="s">
        <v>7</v>
      </c>
      <c r="D5" s="9">
        <v>41699</v>
      </c>
    </row>
    <row r="6" spans="1:4" ht="18" customHeight="1">
      <c r="A6" s="6" t="s">
        <v>10</v>
      </c>
      <c r="B6" s="7" t="s">
        <v>11</v>
      </c>
      <c r="C6" s="8" t="s">
        <v>7</v>
      </c>
      <c r="D6" s="9">
        <v>42004</v>
      </c>
    </row>
    <row r="7" spans="1:4" ht="30" customHeight="1">
      <c r="A7" s="10" t="s">
        <v>12</v>
      </c>
      <c r="B7" s="10"/>
      <c r="C7" s="10"/>
      <c r="D7" s="10"/>
    </row>
    <row r="8" spans="1:4" ht="33" customHeight="1">
      <c r="A8" s="6" t="s">
        <v>13</v>
      </c>
      <c r="B8" s="11" t="s">
        <v>14</v>
      </c>
      <c r="C8" s="8" t="s">
        <v>15</v>
      </c>
      <c r="D8" s="8">
        <v>0</v>
      </c>
    </row>
    <row r="9" spans="1:4" ht="15.75" customHeight="1">
      <c r="A9" s="6" t="s">
        <v>16</v>
      </c>
      <c r="B9" s="13" t="s">
        <v>17</v>
      </c>
      <c r="C9" s="8" t="s">
        <v>15</v>
      </c>
      <c r="D9" s="8">
        <v>0</v>
      </c>
    </row>
    <row r="10" spans="1:4" ht="17.25" customHeight="1">
      <c r="A10" s="6" t="s">
        <v>18</v>
      </c>
      <c r="B10" s="13" t="s">
        <v>19</v>
      </c>
      <c r="C10" s="8" t="s">
        <v>15</v>
      </c>
      <c r="D10" s="8">
        <v>0</v>
      </c>
    </row>
    <row r="11" spans="1:4" ht="39.75" customHeight="1">
      <c r="A11" s="6" t="s">
        <v>20</v>
      </c>
      <c r="B11" s="11" t="s">
        <v>21</v>
      </c>
      <c r="C11" s="8" t="s">
        <v>15</v>
      </c>
      <c r="D11" s="8">
        <f>65240.1+950430.85</f>
        <v>1015670.95</v>
      </c>
    </row>
    <row r="12" spans="1:4" ht="15.75" customHeight="1">
      <c r="A12" s="6" t="s">
        <v>22</v>
      </c>
      <c r="B12" s="13" t="s">
        <v>23</v>
      </c>
      <c r="C12" s="8" t="s">
        <v>15</v>
      </c>
      <c r="D12" s="8">
        <f>65240.1+950430.85</f>
        <v>1015670.95</v>
      </c>
    </row>
    <row r="13" spans="1:4" ht="15" customHeight="1">
      <c r="A13" s="6" t="s">
        <v>24</v>
      </c>
      <c r="B13" s="13" t="s">
        <v>25</v>
      </c>
      <c r="C13" s="8" t="s">
        <v>15</v>
      </c>
      <c r="D13" s="8">
        <v>0</v>
      </c>
    </row>
    <row r="14" spans="1:4" ht="16.5" customHeight="1">
      <c r="A14" s="6" t="s">
        <v>26</v>
      </c>
      <c r="B14" s="13" t="s">
        <v>27</v>
      </c>
      <c r="C14" s="8" t="s">
        <v>15</v>
      </c>
      <c r="D14" s="8">
        <v>0</v>
      </c>
    </row>
    <row r="15" spans="1:4" ht="15.75" customHeight="1">
      <c r="A15" s="6" t="s">
        <v>28</v>
      </c>
      <c r="B15" s="11" t="s">
        <v>29</v>
      </c>
      <c r="C15" s="8" t="s">
        <v>15</v>
      </c>
      <c r="D15" s="8">
        <f>57582.15+890007.43</f>
        <v>947589.5800000001</v>
      </c>
    </row>
    <row r="16" spans="1:4" ht="27" customHeight="1">
      <c r="A16" s="6" t="s">
        <v>30</v>
      </c>
      <c r="B16" s="13" t="s">
        <v>31</v>
      </c>
      <c r="C16" s="8" t="s">
        <v>15</v>
      </c>
      <c r="D16" s="8">
        <f>57582.15+890007.43</f>
        <v>947589.5800000001</v>
      </c>
    </row>
    <row r="17" spans="1:4" ht="29.25" customHeight="1">
      <c r="A17" s="6" t="s">
        <v>32</v>
      </c>
      <c r="B17" s="13" t="s">
        <v>33</v>
      </c>
      <c r="C17" s="8" t="s">
        <v>15</v>
      </c>
      <c r="D17" s="8">
        <v>0</v>
      </c>
    </row>
    <row r="18" spans="1:4" ht="17.25" customHeight="1">
      <c r="A18" s="6" t="s">
        <v>34</v>
      </c>
      <c r="B18" s="13" t="s">
        <v>35</v>
      </c>
      <c r="C18" s="8" t="s">
        <v>15</v>
      </c>
      <c r="D18" s="8">
        <v>0</v>
      </c>
    </row>
    <row r="19" spans="1:4" ht="30.75" customHeight="1">
      <c r="A19" s="6" t="s">
        <v>36</v>
      </c>
      <c r="B19" s="13" t="s">
        <v>37</v>
      </c>
      <c r="C19" s="8" t="s">
        <v>15</v>
      </c>
      <c r="D19" s="8">
        <v>0</v>
      </c>
    </row>
    <row r="20" spans="1:4" ht="18" customHeight="1">
      <c r="A20" s="6" t="s">
        <v>38</v>
      </c>
      <c r="B20" s="13" t="s">
        <v>39</v>
      </c>
      <c r="C20" s="8" t="s">
        <v>15</v>
      </c>
      <c r="D20" s="8">
        <v>0</v>
      </c>
    </row>
    <row r="21" spans="1:4" ht="30.75" customHeight="1">
      <c r="A21" s="6" t="s">
        <v>40</v>
      </c>
      <c r="B21" s="11" t="s">
        <v>41</v>
      </c>
      <c r="C21" s="8" t="s">
        <v>15</v>
      </c>
      <c r="D21" s="14">
        <f>D15-D11</f>
        <v>-68081.36999999988</v>
      </c>
    </row>
    <row r="22" spans="1:4" ht="32.25" customHeight="1">
      <c r="A22" s="6" t="s">
        <v>42</v>
      </c>
      <c r="B22" s="11" t="s">
        <v>43</v>
      </c>
      <c r="C22" s="8" t="s">
        <v>15</v>
      </c>
      <c r="D22" s="8">
        <f>D23-D24</f>
        <v>-68081.37</v>
      </c>
    </row>
    <row r="23" spans="1:4" ht="16.5" customHeight="1">
      <c r="A23" s="6" t="s">
        <v>44</v>
      </c>
      <c r="B23" s="13" t="s">
        <v>45</v>
      </c>
      <c r="C23" s="8" t="s">
        <v>15</v>
      </c>
      <c r="D23" s="8">
        <v>0</v>
      </c>
    </row>
    <row r="24" spans="1:4" ht="15" customHeight="1">
      <c r="A24" s="6" t="s">
        <v>46</v>
      </c>
      <c r="B24" s="13" t="s">
        <v>47</v>
      </c>
      <c r="C24" s="8" t="s">
        <v>15</v>
      </c>
      <c r="D24" s="8">
        <v>68081.37</v>
      </c>
    </row>
    <row r="25" spans="1:4" ht="114.75" customHeight="1">
      <c r="A25" s="10" t="s">
        <v>48</v>
      </c>
      <c r="B25" s="10"/>
      <c r="C25" s="10"/>
      <c r="D25" s="10"/>
    </row>
    <row r="26" spans="1:4" ht="26.25" customHeight="1">
      <c r="A26" s="6" t="s">
        <v>49</v>
      </c>
      <c r="B26" s="11" t="s">
        <v>50</v>
      </c>
      <c r="C26" s="8" t="s">
        <v>7</v>
      </c>
      <c r="D26" s="8"/>
    </row>
    <row r="27" spans="1:4" ht="27" customHeight="1">
      <c r="A27" s="6" t="s">
        <v>52</v>
      </c>
      <c r="B27" s="11" t="s">
        <v>53</v>
      </c>
      <c r="C27" s="8" t="s">
        <v>7</v>
      </c>
      <c r="D27" s="8"/>
    </row>
    <row r="28" spans="1:4" ht="32.25" customHeight="1">
      <c r="A28" s="6" t="s">
        <v>55</v>
      </c>
      <c r="B28" s="11" t="s">
        <v>56</v>
      </c>
      <c r="C28" s="8" t="s">
        <v>7</v>
      </c>
      <c r="D28" s="8"/>
    </row>
    <row r="29" spans="1:4" ht="30" customHeight="1">
      <c r="A29" s="10" t="s">
        <v>64</v>
      </c>
      <c r="B29" s="10"/>
      <c r="C29" s="10"/>
      <c r="D29" s="10"/>
    </row>
    <row r="30" spans="1:4" ht="30.75" customHeight="1">
      <c r="A30" s="6" t="s">
        <v>65</v>
      </c>
      <c r="B30" s="11" t="s">
        <v>66</v>
      </c>
      <c r="C30" s="8" t="s">
        <v>67</v>
      </c>
      <c r="D30" s="8"/>
    </row>
    <row r="31" spans="1:4" ht="29.25" customHeight="1">
      <c r="A31" s="6" t="s">
        <v>68</v>
      </c>
      <c r="B31" s="11" t="s">
        <v>69</v>
      </c>
      <c r="C31" s="8" t="s">
        <v>67</v>
      </c>
      <c r="D31" s="8"/>
    </row>
    <row r="32" spans="1:4" ht="29.25" customHeight="1">
      <c r="A32" s="6" t="s">
        <v>70</v>
      </c>
      <c r="B32" s="11" t="s">
        <v>71</v>
      </c>
      <c r="C32" s="8" t="s">
        <v>67</v>
      </c>
      <c r="D32" s="8"/>
    </row>
    <row r="33" spans="1:4" ht="18.75" customHeight="1">
      <c r="A33" s="6" t="s">
        <v>72</v>
      </c>
      <c r="B33" s="11" t="s">
        <v>73</v>
      </c>
      <c r="C33" s="8" t="s">
        <v>15</v>
      </c>
      <c r="D33" s="8"/>
    </row>
    <row r="34" spans="1:4" ht="19.5" customHeight="1">
      <c r="A34" s="10" t="s">
        <v>74</v>
      </c>
      <c r="B34" s="10"/>
      <c r="C34" s="10"/>
      <c r="D34" s="10"/>
    </row>
    <row r="35" spans="1:4" ht="43.5" customHeight="1">
      <c r="A35" s="6" t="s">
        <v>75</v>
      </c>
      <c r="B35" s="11" t="s">
        <v>76</v>
      </c>
      <c r="C35" s="8" t="s">
        <v>15</v>
      </c>
      <c r="D35" s="8">
        <v>0</v>
      </c>
    </row>
    <row r="36" spans="1:4" ht="16.5" customHeight="1">
      <c r="A36" s="6" t="s">
        <v>77</v>
      </c>
      <c r="B36" s="13" t="s">
        <v>17</v>
      </c>
      <c r="C36" s="8" t="s">
        <v>15</v>
      </c>
      <c r="D36" s="8">
        <v>0</v>
      </c>
    </row>
    <row r="37" spans="1:4" ht="18" customHeight="1">
      <c r="A37" s="6" t="s">
        <v>78</v>
      </c>
      <c r="B37" s="13" t="s">
        <v>19</v>
      </c>
      <c r="C37" s="8" t="s">
        <v>15</v>
      </c>
      <c r="D37" s="8">
        <v>0</v>
      </c>
    </row>
    <row r="38" spans="1:4" ht="44.25" customHeight="1">
      <c r="A38" s="6" t="s">
        <v>79</v>
      </c>
      <c r="B38" s="11" t="s">
        <v>80</v>
      </c>
      <c r="C38" s="8" t="s">
        <v>15</v>
      </c>
      <c r="D38" s="8">
        <f>D39-D40</f>
        <v>-199208.08</v>
      </c>
    </row>
    <row r="39" spans="1:4" ht="18" customHeight="1">
      <c r="A39" s="6" t="s">
        <v>81</v>
      </c>
      <c r="B39" s="13" t="s">
        <v>17</v>
      </c>
      <c r="C39" s="8" t="s">
        <v>15</v>
      </c>
      <c r="D39" s="8">
        <v>0</v>
      </c>
    </row>
    <row r="40" spans="1:4" ht="15.75" customHeight="1">
      <c r="A40" s="6" t="s">
        <v>82</v>
      </c>
      <c r="B40" s="13" t="s">
        <v>19</v>
      </c>
      <c r="C40" s="8" t="s">
        <v>15</v>
      </c>
      <c r="D40" s="8">
        <f>179974.59+19233.49</f>
        <v>199208.08</v>
      </c>
    </row>
    <row r="41" spans="1:4" ht="31.5" customHeight="1">
      <c r="A41" s="10" t="s">
        <v>83</v>
      </c>
      <c r="B41" s="10"/>
      <c r="C41" s="10"/>
      <c r="D41" s="10"/>
    </row>
    <row r="42" spans="1:4" ht="29.25" customHeight="1">
      <c r="A42" s="6" t="s">
        <v>84</v>
      </c>
      <c r="B42" s="11" t="s">
        <v>85</v>
      </c>
      <c r="C42" s="8" t="s">
        <v>7</v>
      </c>
      <c r="D42" s="8" t="s">
        <v>134</v>
      </c>
    </row>
    <row r="43" spans="1:4" ht="15.75" customHeight="1">
      <c r="A43" s="6" t="s">
        <v>87</v>
      </c>
      <c r="B43" s="11" t="s">
        <v>88</v>
      </c>
      <c r="C43" s="8" t="s">
        <v>7</v>
      </c>
      <c r="D43" s="8" t="s">
        <v>89</v>
      </c>
    </row>
    <row r="44" spans="1:4" ht="20.25" customHeight="1">
      <c r="A44" s="6" t="s">
        <v>90</v>
      </c>
      <c r="B44" s="11" t="s">
        <v>91</v>
      </c>
      <c r="C44" s="8" t="s">
        <v>92</v>
      </c>
      <c r="D44" s="8"/>
    </row>
    <row r="45" spans="1:4" ht="18" customHeight="1">
      <c r="A45" s="6" t="s">
        <v>93</v>
      </c>
      <c r="B45" s="11" t="s">
        <v>94</v>
      </c>
      <c r="C45" s="8" t="s">
        <v>15</v>
      </c>
      <c r="D45" s="8">
        <f>183298.24+197545.18+95909.18</f>
        <v>476752.6</v>
      </c>
    </row>
    <row r="46" spans="1:4" ht="15.75" customHeight="1">
      <c r="A46" s="6" t="s">
        <v>95</v>
      </c>
      <c r="B46" s="13" t="s">
        <v>96</v>
      </c>
      <c r="C46" s="8" t="s">
        <v>15</v>
      </c>
      <c r="D46" s="8">
        <f>167180.09+179963.49+87377.22</f>
        <v>434520.79999999993</v>
      </c>
    </row>
    <row r="47" spans="1:4" ht="15.75" customHeight="1">
      <c r="A47" s="6" t="s">
        <v>97</v>
      </c>
      <c r="B47" s="13" t="s">
        <v>98</v>
      </c>
      <c r="C47" s="8" t="s">
        <v>15</v>
      </c>
      <c r="D47" s="8">
        <f>D45-D46</f>
        <v>42231.80000000005</v>
      </c>
    </row>
    <row r="48" spans="1:4" ht="26.25" customHeight="1">
      <c r="A48" s="6" t="s">
        <v>99</v>
      </c>
      <c r="B48" s="13" t="s">
        <v>100</v>
      </c>
      <c r="C48" s="8" t="s">
        <v>15</v>
      </c>
      <c r="D48" s="8">
        <f>37806.33+51405.89+58920.94+54182.42+58936.95+54788.65+54826.54+47362.25+58085.07</f>
        <v>476315.04000000004</v>
      </c>
    </row>
    <row r="49" spans="1:4" ht="28.5" customHeight="1">
      <c r="A49" s="6" t="s">
        <v>101</v>
      </c>
      <c r="B49" s="13" t="s">
        <v>102</v>
      </c>
      <c r="C49" s="8" t="s">
        <v>15</v>
      </c>
      <c r="D49" s="8">
        <f>D48-D50</f>
        <v>476315.04000000004</v>
      </c>
    </row>
    <row r="50" spans="1:4" ht="27.75" customHeight="1">
      <c r="A50" s="6" t="s">
        <v>103</v>
      </c>
      <c r="B50" s="13" t="s">
        <v>104</v>
      </c>
      <c r="C50" s="8" t="s">
        <v>15</v>
      </c>
      <c r="D50" s="8">
        <v>0</v>
      </c>
    </row>
    <row r="51" spans="1:4" ht="29.25" customHeight="1">
      <c r="A51" s="6" t="s">
        <v>105</v>
      </c>
      <c r="B51" s="11" t="s">
        <v>106</v>
      </c>
      <c r="C51" s="8" t="s">
        <v>15</v>
      </c>
      <c r="D51" s="8">
        <v>0</v>
      </c>
    </row>
    <row r="52" spans="1:4" ht="18" customHeight="1">
      <c r="A52" s="10"/>
      <c r="B52" s="10"/>
      <c r="C52" s="10"/>
      <c r="D52" s="10"/>
    </row>
    <row r="53" spans="1:4" ht="16.5" customHeight="1">
      <c r="A53" s="6" t="s">
        <v>84</v>
      </c>
      <c r="B53" s="11" t="s">
        <v>85</v>
      </c>
      <c r="C53" s="8" t="s">
        <v>7</v>
      </c>
      <c r="D53" s="8" t="s">
        <v>131</v>
      </c>
    </row>
    <row r="54" spans="1:4" ht="17.25" customHeight="1">
      <c r="A54" s="6" t="s">
        <v>87</v>
      </c>
      <c r="B54" s="11" t="s">
        <v>88</v>
      </c>
      <c r="C54" s="8" t="s">
        <v>7</v>
      </c>
      <c r="D54" s="8" t="s">
        <v>109</v>
      </c>
    </row>
    <row r="55" spans="1:4" ht="19.5" customHeight="1">
      <c r="A55" s="6" t="s">
        <v>90</v>
      </c>
      <c r="B55" s="11" t="s">
        <v>91</v>
      </c>
      <c r="C55" s="8" t="s">
        <v>92</v>
      </c>
      <c r="D55" s="8"/>
    </row>
    <row r="56" spans="1:4" ht="15.75" customHeight="1">
      <c r="A56" s="6" t="s">
        <v>93</v>
      </c>
      <c r="B56" s="11" t="s">
        <v>94</v>
      </c>
      <c r="C56" s="8" t="s">
        <v>15</v>
      </c>
      <c r="D56" s="8">
        <f>447780.62+154600.84+7203.5+9091.35</f>
        <v>618676.3099999999</v>
      </c>
    </row>
    <row r="57" spans="1:4" ht="20.25" customHeight="1">
      <c r="A57" s="6" t="s">
        <v>95</v>
      </c>
      <c r="B57" s="13" t="s">
        <v>96</v>
      </c>
      <c r="C57" s="8" t="s">
        <v>15</v>
      </c>
      <c r="D57" s="8">
        <f>7203.5+5408.44+426400.49+147993.68</f>
        <v>587006.11</v>
      </c>
    </row>
    <row r="58" spans="1:4" ht="17.25" customHeight="1">
      <c r="A58" s="6" t="s">
        <v>97</v>
      </c>
      <c r="B58" s="13" t="s">
        <v>98</v>
      </c>
      <c r="C58" s="8" t="s">
        <v>15</v>
      </c>
      <c r="D58" s="8">
        <f>D56-D57</f>
        <v>31670.199999999953</v>
      </c>
    </row>
    <row r="59" spans="1:4" ht="43.5" customHeight="1">
      <c r="A59" s="6" t="s">
        <v>99</v>
      </c>
      <c r="B59" s="13" t="s">
        <v>100</v>
      </c>
      <c r="C59" s="8" t="s">
        <v>15</v>
      </c>
      <c r="D59" s="8">
        <f>79514.65+2729.95+65354.84+2243.81+63042.78+2164.43+38276.62+822.8+23238.7+19804.02+5.55+22246.21+60302.03+2097.33+72869.47+2534.44+2300.54+66144.63+22793.85</f>
        <v>548486.65</v>
      </c>
    </row>
    <row r="60" spans="1:4" ht="43.5" customHeight="1">
      <c r="A60" s="6" t="s">
        <v>101</v>
      </c>
      <c r="B60" s="13" t="s">
        <v>102</v>
      </c>
      <c r="C60" s="8" t="s">
        <v>15</v>
      </c>
      <c r="D60" s="8">
        <f>D59-D61</f>
        <v>543867.6900000001</v>
      </c>
    </row>
    <row r="61" spans="1:4" ht="40.5" customHeight="1">
      <c r="A61" s="6" t="s">
        <v>103</v>
      </c>
      <c r="B61" s="13" t="s">
        <v>104</v>
      </c>
      <c r="C61" s="8" t="s">
        <v>15</v>
      </c>
      <c r="D61" s="8">
        <f>1142.02+655.88+1462.45+1358.61</f>
        <v>4618.96</v>
      </c>
    </row>
    <row r="62" spans="1:4" ht="41.25" customHeight="1">
      <c r="A62" s="6" t="s">
        <v>105</v>
      </c>
      <c r="B62" s="11" t="s">
        <v>106</v>
      </c>
      <c r="C62" s="8" t="s">
        <v>15</v>
      </c>
      <c r="D62" s="8">
        <v>0</v>
      </c>
    </row>
    <row r="63" spans="1:4" ht="30" customHeight="1">
      <c r="A63" s="10" t="s">
        <v>113</v>
      </c>
      <c r="B63" s="10"/>
      <c r="C63" s="10"/>
      <c r="D63" s="10"/>
    </row>
    <row r="64" spans="1:4" ht="29.25" customHeight="1">
      <c r="A64" s="6" t="s">
        <v>114</v>
      </c>
      <c r="B64" s="11" t="s">
        <v>66</v>
      </c>
      <c r="C64" s="8" t="s">
        <v>67</v>
      </c>
      <c r="D64" s="8"/>
    </row>
    <row r="65" spans="1:4" ht="32.25" customHeight="1">
      <c r="A65" s="6" t="s">
        <v>115</v>
      </c>
      <c r="B65" s="11" t="s">
        <v>69</v>
      </c>
      <c r="C65" s="8" t="s">
        <v>67</v>
      </c>
      <c r="D65" s="8"/>
    </row>
    <row r="66" spans="1:4" ht="33" customHeight="1">
      <c r="A66" s="6" t="s">
        <v>116</v>
      </c>
      <c r="B66" s="11" t="s">
        <v>71</v>
      </c>
      <c r="C66" s="8" t="s">
        <v>67</v>
      </c>
      <c r="D66" s="8"/>
    </row>
    <row r="67" spans="1:4" ht="15" customHeight="1">
      <c r="A67" s="6" t="s">
        <v>117</v>
      </c>
      <c r="B67" s="11" t="s">
        <v>73</v>
      </c>
      <c r="C67" s="8" t="s">
        <v>15</v>
      </c>
      <c r="D67" s="8"/>
    </row>
    <row r="68" spans="1:4" ht="30" customHeight="1">
      <c r="A68" s="10" t="s">
        <v>118</v>
      </c>
      <c r="B68" s="10"/>
      <c r="C68" s="10"/>
      <c r="D68" s="10"/>
    </row>
    <row r="69" spans="1:4" ht="29.25" customHeight="1">
      <c r="A69" s="6" t="s">
        <v>119</v>
      </c>
      <c r="B69" s="11" t="s">
        <v>120</v>
      </c>
      <c r="C69" s="8" t="s">
        <v>67</v>
      </c>
      <c r="D69" s="8"/>
    </row>
    <row r="70" spans="1:4" ht="16.5" customHeight="1">
      <c r="A70" s="6" t="s">
        <v>121</v>
      </c>
      <c r="B70" s="11" t="s">
        <v>122</v>
      </c>
      <c r="C70" s="8" t="s">
        <v>67</v>
      </c>
      <c r="D70" s="8"/>
    </row>
    <row r="71" spans="1:4" ht="45" customHeight="1">
      <c r="A71" s="6" t="s">
        <v>123</v>
      </c>
      <c r="B71" s="11" t="s">
        <v>124</v>
      </c>
      <c r="C71" s="8" t="s">
        <v>15</v>
      </c>
      <c r="D71" s="8"/>
    </row>
  </sheetData>
  <sheetProtection selectLockedCells="1" selectUnlockedCells="1"/>
  <mergeCells count="8">
    <mergeCell ref="A1:D1"/>
    <mergeCell ref="A7:D7"/>
    <mergeCell ref="A25:D25"/>
    <mergeCell ref="A29:D29"/>
    <mergeCell ref="A34:D34"/>
    <mergeCell ref="A41:D41"/>
    <mergeCell ref="A63:D63"/>
    <mergeCell ref="A68:D68"/>
  </mergeCells>
  <printOptions/>
  <pageMargins left="0.7875" right="0.7875" top="1.025" bottom="1.025" header="0.7875" footer="0.7875"/>
  <pageSetup horizontalDpi="300" verticalDpi="300" orientation="portrait" paperSize="9" scale="110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75"/>
  <sheetViews>
    <sheetView zoomScale="120" zoomScaleNormal="120" workbookViewId="0" topLeftCell="A49">
      <selection activeCell="D75" sqref="D75"/>
    </sheetView>
  </sheetViews>
  <sheetFormatPr defaultColWidth="12.57421875" defaultRowHeight="12.75"/>
  <cols>
    <col min="1" max="1" width="3.8515625" style="0" customWidth="1"/>
    <col min="2" max="2" width="34.421875" style="0" customWidth="1"/>
    <col min="3" max="3" width="11.57421875" style="0" customWidth="1"/>
    <col min="4" max="4" width="23.421875" style="0" customWidth="1"/>
    <col min="5" max="16384" width="11.57421875" style="0" customWidth="1"/>
  </cols>
  <sheetData>
    <row r="1" spans="1:4" ht="42.75" customHeight="1">
      <c r="A1" s="1" t="s">
        <v>0</v>
      </c>
      <c r="B1" s="1"/>
      <c r="C1" s="1"/>
      <c r="D1" s="1"/>
    </row>
    <row r="2" spans="1:4" ht="12.75">
      <c r="A2" s="2"/>
      <c r="B2" s="3"/>
      <c r="C2" s="2"/>
      <c r="D2" s="2"/>
    </row>
    <row r="3" spans="1:4" ht="24.75" customHeight="1">
      <c r="A3" s="4" t="s">
        <v>1</v>
      </c>
      <c r="B3" s="5" t="s">
        <v>2</v>
      </c>
      <c r="C3" s="4" t="s">
        <v>3</v>
      </c>
      <c r="D3" s="4" t="s">
        <v>4</v>
      </c>
    </row>
    <row r="4" spans="1:4" ht="30" customHeight="1">
      <c r="A4" s="6" t="s">
        <v>5</v>
      </c>
      <c r="B4" s="7" t="s">
        <v>6</v>
      </c>
      <c r="C4" s="8" t="s">
        <v>7</v>
      </c>
      <c r="D4" s="9">
        <v>42037</v>
      </c>
    </row>
    <row r="5" spans="1:4" ht="18" customHeight="1">
      <c r="A5" s="6" t="s">
        <v>8</v>
      </c>
      <c r="B5" s="7" t="s">
        <v>9</v>
      </c>
      <c r="C5" s="8" t="s">
        <v>7</v>
      </c>
      <c r="D5" s="9">
        <v>41699</v>
      </c>
    </row>
    <row r="6" spans="1:4" ht="17.25" customHeight="1">
      <c r="A6" s="6" t="s">
        <v>10</v>
      </c>
      <c r="B6" s="7" t="s">
        <v>11</v>
      </c>
      <c r="C6" s="8" t="s">
        <v>7</v>
      </c>
      <c r="D6" s="9">
        <v>42004</v>
      </c>
    </row>
    <row r="7" spans="1:4" ht="30" customHeight="1">
      <c r="A7" s="10" t="s">
        <v>12</v>
      </c>
      <c r="B7" s="10"/>
      <c r="C7" s="10"/>
      <c r="D7" s="10"/>
    </row>
    <row r="8" spans="1:4" ht="29.25" customHeight="1">
      <c r="A8" s="6" t="s">
        <v>13</v>
      </c>
      <c r="B8" s="11" t="s">
        <v>14</v>
      </c>
      <c r="C8" s="8" t="s">
        <v>15</v>
      </c>
      <c r="D8" s="8">
        <v>0</v>
      </c>
    </row>
    <row r="9" spans="1:4" ht="15.75" customHeight="1">
      <c r="A9" s="6" t="s">
        <v>16</v>
      </c>
      <c r="B9" s="13" t="s">
        <v>17</v>
      </c>
      <c r="C9" s="8" t="s">
        <v>15</v>
      </c>
      <c r="D9" s="8">
        <v>0</v>
      </c>
    </row>
    <row r="10" spans="1:4" ht="18" customHeight="1">
      <c r="A10" s="6" t="s">
        <v>18</v>
      </c>
      <c r="B10" s="13" t="s">
        <v>19</v>
      </c>
      <c r="C10" s="8" t="s">
        <v>15</v>
      </c>
      <c r="D10" s="8">
        <v>0</v>
      </c>
    </row>
    <row r="11" spans="1:4" ht="41.25" customHeight="1">
      <c r="A11" s="6" t="s">
        <v>20</v>
      </c>
      <c r="B11" s="11" t="s">
        <v>21</v>
      </c>
      <c r="C11" s="8" t="s">
        <v>15</v>
      </c>
      <c r="D11" s="8">
        <v>537540.87</v>
      </c>
    </row>
    <row r="12" spans="1:4" ht="14.25" customHeight="1">
      <c r="A12" s="6" t="s">
        <v>22</v>
      </c>
      <c r="B12" s="13" t="s">
        <v>23</v>
      </c>
      <c r="C12" s="8" t="s">
        <v>15</v>
      </c>
      <c r="D12" s="8">
        <v>537540.87</v>
      </c>
    </row>
    <row r="13" spans="1:4" ht="16.5" customHeight="1">
      <c r="A13" s="6" t="s">
        <v>24</v>
      </c>
      <c r="B13" s="13" t="s">
        <v>25</v>
      </c>
      <c r="C13" s="8" t="s">
        <v>15</v>
      </c>
      <c r="D13" s="8">
        <v>0</v>
      </c>
    </row>
    <row r="14" spans="1:4" ht="14.25" customHeight="1">
      <c r="A14" s="6" t="s">
        <v>26</v>
      </c>
      <c r="B14" s="13" t="s">
        <v>27</v>
      </c>
      <c r="C14" s="8" t="s">
        <v>15</v>
      </c>
      <c r="D14" s="8">
        <v>0</v>
      </c>
    </row>
    <row r="15" spans="1:4" ht="17.25" customHeight="1">
      <c r="A15" s="6" t="s">
        <v>28</v>
      </c>
      <c r="B15" s="11" t="s">
        <v>29</v>
      </c>
      <c r="C15" s="8" t="s">
        <v>15</v>
      </c>
      <c r="D15" s="8">
        <v>503259.99</v>
      </c>
    </row>
    <row r="16" spans="1:4" ht="28.5" customHeight="1">
      <c r="A16" s="6" t="s">
        <v>30</v>
      </c>
      <c r="B16" s="13" t="s">
        <v>31</v>
      </c>
      <c r="C16" s="8" t="s">
        <v>15</v>
      </c>
      <c r="D16" s="8">
        <v>503259.99</v>
      </c>
    </row>
    <row r="17" spans="1:4" ht="28.5" customHeight="1">
      <c r="A17" s="6" t="s">
        <v>32</v>
      </c>
      <c r="B17" s="13" t="s">
        <v>33</v>
      </c>
      <c r="C17" s="8" t="s">
        <v>15</v>
      </c>
      <c r="D17" s="8">
        <v>0</v>
      </c>
    </row>
    <row r="18" spans="1:4" ht="17.25" customHeight="1">
      <c r="A18" s="6" t="s">
        <v>34</v>
      </c>
      <c r="B18" s="13" t="s">
        <v>35</v>
      </c>
      <c r="C18" s="8" t="s">
        <v>15</v>
      </c>
      <c r="D18" s="8">
        <v>0</v>
      </c>
    </row>
    <row r="19" spans="1:4" ht="29.25" customHeight="1">
      <c r="A19" s="6" t="s">
        <v>36</v>
      </c>
      <c r="B19" s="13" t="s">
        <v>37</v>
      </c>
      <c r="C19" s="8" t="s">
        <v>15</v>
      </c>
      <c r="D19" s="8">
        <v>0</v>
      </c>
    </row>
    <row r="20" spans="1:4" ht="17.25" customHeight="1">
      <c r="A20" s="6" t="s">
        <v>38</v>
      </c>
      <c r="B20" s="13" t="s">
        <v>39</v>
      </c>
      <c r="C20" s="8" t="s">
        <v>15</v>
      </c>
      <c r="D20" s="8">
        <v>0</v>
      </c>
    </row>
    <row r="21" spans="1:4" ht="28.5" customHeight="1">
      <c r="A21" s="6" t="s">
        <v>40</v>
      </c>
      <c r="B21" s="11" t="s">
        <v>41</v>
      </c>
      <c r="C21" s="8" t="s">
        <v>15</v>
      </c>
      <c r="D21" s="8">
        <f>D15-D11</f>
        <v>-34280.880000000005</v>
      </c>
    </row>
    <row r="22" spans="1:4" ht="29.25" customHeight="1">
      <c r="A22" s="6" t="s">
        <v>42</v>
      </c>
      <c r="B22" s="11" t="s">
        <v>43</v>
      </c>
      <c r="C22" s="8" t="s">
        <v>15</v>
      </c>
      <c r="D22" s="8">
        <v>-34280.88</v>
      </c>
    </row>
    <row r="23" spans="1:4" ht="12.75">
      <c r="A23" s="6" t="s">
        <v>44</v>
      </c>
      <c r="B23" s="13" t="s">
        <v>45</v>
      </c>
      <c r="C23" s="8" t="s">
        <v>15</v>
      </c>
      <c r="D23" s="8">
        <v>0</v>
      </c>
    </row>
    <row r="24" spans="1:4" ht="18" customHeight="1">
      <c r="A24" s="6" t="s">
        <v>46</v>
      </c>
      <c r="B24" s="13" t="s">
        <v>47</v>
      </c>
      <c r="C24" s="8" t="s">
        <v>15</v>
      </c>
      <c r="D24" s="8">
        <v>34280.88</v>
      </c>
    </row>
    <row r="25" spans="1:4" ht="99.75" customHeight="1">
      <c r="A25" s="10" t="s">
        <v>48</v>
      </c>
      <c r="B25" s="10"/>
      <c r="C25" s="10"/>
      <c r="D25" s="10"/>
    </row>
    <row r="26" spans="1:4" ht="42.75" customHeight="1">
      <c r="A26" s="6" t="s">
        <v>49</v>
      </c>
      <c r="B26" s="11" t="s">
        <v>50</v>
      </c>
      <c r="C26" s="8" t="s">
        <v>7</v>
      </c>
      <c r="D26" s="8" t="s">
        <v>139</v>
      </c>
    </row>
    <row r="27" spans="1:4" ht="19.5" customHeight="1">
      <c r="A27" s="6" t="s">
        <v>52</v>
      </c>
      <c r="B27" s="11" t="s">
        <v>53</v>
      </c>
      <c r="C27" s="8" t="s">
        <v>7</v>
      </c>
      <c r="D27" s="8" t="s">
        <v>54</v>
      </c>
    </row>
    <row r="28" spans="1:4" ht="29.25" customHeight="1">
      <c r="A28" s="6" t="s">
        <v>55</v>
      </c>
      <c r="B28" s="11" t="s">
        <v>56</v>
      </c>
      <c r="C28" s="8" t="s">
        <v>7</v>
      </c>
      <c r="D28" s="9">
        <v>41950</v>
      </c>
    </row>
    <row r="29" spans="1:4" ht="14.25" customHeight="1">
      <c r="A29" s="10"/>
      <c r="B29" s="10"/>
      <c r="C29" s="10"/>
      <c r="D29" s="10"/>
    </row>
    <row r="30" spans="1:4" ht="42.75" customHeight="1">
      <c r="A30" s="6" t="s">
        <v>49</v>
      </c>
      <c r="B30" s="11" t="s">
        <v>50</v>
      </c>
      <c r="C30" s="8" t="s">
        <v>7</v>
      </c>
      <c r="D30" s="8" t="s">
        <v>140</v>
      </c>
    </row>
    <row r="31" spans="1:4" ht="19.5" customHeight="1">
      <c r="A31" s="6" t="s">
        <v>52</v>
      </c>
      <c r="B31" s="11" t="s">
        <v>53</v>
      </c>
      <c r="C31" s="8" t="s">
        <v>7</v>
      </c>
      <c r="D31" s="8" t="s">
        <v>54</v>
      </c>
    </row>
    <row r="32" spans="1:4" ht="29.25" customHeight="1">
      <c r="A32" s="6" t="s">
        <v>55</v>
      </c>
      <c r="B32" s="11" t="s">
        <v>56</v>
      </c>
      <c r="C32" s="8" t="s">
        <v>7</v>
      </c>
      <c r="D32" s="9">
        <v>41950</v>
      </c>
    </row>
    <row r="33" spans="1:4" ht="30.75" customHeight="1">
      <c r="A33" s="10" t="s">
        <v>64</v>
      </c>
      <c r="B33" s="10"/>
      <c r="C33" s="10"/>
      <c r="D33" s="10"/>
    </row>
    <row r="34" spans="1:4" ht="28.5" customHeight="1">
      <c r="A34" s="6" t="s">
        <v>65</v>
      </c>
      <c r="B34" s="11" t="s">
        <v>66</v>
      </c>
      <c r="C34" s="8" t="s">
        <v>67</v>
      </c>
      <c r="D34" s="8"/>
    </row>
    <row r="35" spans="1:4" ht="30.75" customHeight="1">
      <c r="A35" s="6" t="s">
        <v>68</v>
      </c>
      <c r="B35" s="11" t="s">
        <v>69</v>
      </c>
      <c r="C35" s="8" t="s">
        <v>67</v>
      </c>
      <c r="D35" s="8"/>
    </row>
    <row r="36" spans="1:4" ht="29.25" customHeight="1">
      <c r="A36" s="6" t="s">
        <v>70</v>
      </c>
      <c r="B36" s="11" t="s">
        <v>71</v>
      </c>
      <c r="C36" s="8" t="s">
        <v>67</v>
      </c>
      <c r="D36" s="8"/>
    </row>
    <row r="37" spans="1:4" ht="30" customHeight="1">
      <c r="A37" s="6" t="s">
        <v>72</v>
      </c>
      <c r="B37" s="11" t="s">
        <v>73</v>
      </c>
      <c r="C37" s="8" t="s">
        <v>15</v>
      </c>
      <c r="D37" s="8"/>
    </row>
    <row r="38" spans="1:4" ht="18.75" customHeight="1">
      <c r="A38" s="10" t="s">
        <v>74</v>
      </c>
      <c r="B38" s="10"/>
      <c r="C38" s="10"/>
      <c r="D38" s="10"/>
    </row>
    <row r="39" spans="1:4" ht="42.75" customHeight="1">
      <c r="A39" s="6" t="s">
        <v>75</v>
      </c>
      <c r="B39" s="11" t="s">
        <v>76</v>
      </c>
      <c r="C39" s="8" t="s">
        <v>15</v>
      </c>
      <c r="D39" s="8">
        <v>0</v>
      </c>
    </row>
    <row r="40" spans="1:4" ht="17.25" customHeight="1">
      <c r="A40" s="6" t="s">
        <v>77</v>
      </c>
      <c r="B40" s="13" t="s">
        <v>17</v>
      </c>
      <c r="C40" s="8" t="s">
        <v>15</v>
      </c>
      <c r="D40" s="8">
        <v>0</v>
      </c>
    </row>
    <row r="41" spans="1:4" ht="16.5" customHeight="1">
      <c r="A41" s="6" t="s">
        <v>78</v>
      </c>
      <c r="B41" s="13" t="s">
        <v>19</v>
      </c>
      <c r="C41" s="8" t="s">
        <v>15</v>
      </c>
      <c r="D41" s="8">
        <v>0</v>
      </c>
    </row>
    <row r="42" spans="1:4" ht="43.5" customHeight="1">
      <c r="A42" s="6" t="s">
        <v>79</v>
      </c>
      <c r="B42" s="11" t="s">
        <v>80</v>
      </c>
      <c r="C42" s="8" t="s">
        <v>15</v>
      </c>
      <c r="D42" s="8">
        <v>-59281.84</v>
      </c>
    </row>
    <row r="43" spans="1:4" ht="18" customHeight="1">
      <c r="A43" s="6" t="s">
        <v>81</v>
      </c>
      <c r="B43" s="13" t="s">
        <v>17</v>
      </c>
      <c r="C43" s="8" t="s">
        <v>15</v>
      </c>
      <c r="D43" s="8">
        <v>0</v>
      </c>
    </row>
    <row r="44" spans="1:4" ht="17.25" customHeight="1">
      <c r="A44" s="6" t="s">
        <v>82</v>
      </c>
      <c r="B44" s="13" t="s">
        <v>19</v>
      </c>
      <c r="C44" s="8" t="s">
        <v>15</v>
      </c>
      <c r="D44" s="8">
        <v>59281.84</v>
      </c>
    </row>
    <row r="45" spans="1:4" ht="30.75" customHeight="1">
      <c r="A45" s="10" t="s">
        <v>83</v>
      </c>
      <c r="B45" s="10"/>
      <c r="C45" s="10"/>
      <c r="D45" s="10"/>
    </row>
    <row r="46" spans="1:4" ht="15.75" customHeight="1">
      <c r="A46" s="6" t="s">
        <v>84</v>
      </c>
      <c r="B46" s="11" t="s">
        <v>85</v>
      </c>
      <c r="C46" s="8" t="s">
        <v>7</v>
      </c>
      <c r="D46" s="8" t="s">
        <v>134</v>
      </c>
    </row>
    <row r="47" spans="1:4" ht="14.25" customHeight="1">
      <c r="A47" s="6" t="s">
        <v>87</v>
      </c>
      <c r="B47" s="11" t="s">
        <v>88</v>
      </c>
      <c r="C47" s="8" t="s">
        <v>7</v>
      </c>
      <c r="D47" s="8" t="s">
        <v>138</v>
      </c>
    </row>
    <row r="48" spans="1:4" ht="17.25" customHeight="1">
      <c r="A48" s="6" t="s">
        <v>90</v>
      </c>
      <c r="B48" s="11" t="s">
        <v>91</v>
      </c>
      <c r="C48" s="8" t="s">
        <v>92</v>
      </c>
      <c r="D48" s="8"/>
    </row>
    <row r="49" spans="1:4" ht="15.75" customHeight="1">
      <c r="A49" s="6" t="s">
        <v>93</v>
      </c>
      <c r="B49" s="11" t="s">
        <v>94</v>
      </c>
      <c r="C49" s="8" t="s">
        <v>15</v>
      </c>
      <c r="D49" s="8">
        <f>72740.67+92411.49+47962.32</f>
        <v>213114.48</v>
      </c>
    </row>
    <row r="50" spans="1:4" ht="14.25" customHeight="1">
      <c r="A50" s="6" t="s">
        <v>95</v>
      </c>
      <c r="B50" s="13" t="s">
        <v>96</v>
      </c>
      <c r="C50" s="8" t="s">
        <v>15</v>
      </c>
      <c r="D50" s="8">
        <f>67152.45+86661.45+45460.78</f>
        <v>199274.68</v>
      </c>
    </row>
    <row r="51" spans="1:4" ht="15" customHeight="1">
      <c r="A51" s="6" t="s">
        <v>97</v>
      </c>
      <c r="B51" s="13" t="s">
        <v>98</v>
      </c>
      <c r="C51" s="8" t="s">
        <v>15</v>
      </c>
      <c r="D51" s="8">
        <f>D49-D50</f>
        <v>13839.800000000017</v>
      </c>
    </row>
    <row r="52" spans="1:4" ht="27.75" customHeight="1">
      <c r="A52" s="6" t="s">
        <v>99</v>
      </c>
      <c r="B52" s="13" t="s">
        <v>100</v>
      </c>
      <c r="C52" s="8" t="s">
        <v>15</v>
      </c>
      <c r="D52" s="8">
        <f>12383.98+22439.35+35.28+20110.74+20287.14+20612.05+22733.88+23681.12+25575.61+26522.86+20839.39</f>
        <v>215221.40000000002</v>
      </c>
    </row>
    <row r="53" spans="1:4" ht="30.75" customHeight="1">
      <c r="A53" s="6" t="s">
        <v>101</v>
      </c>
      <c r="B53" s="13" t="s">
        <v>102</v>
      </c>
      <c r="C53" s="8" t="s">
        <v>15</v>
      </c>
      <c r="D53" s="14">
        <f>D52-D54</f>
        <v>215221.40000000002</v>
      </c>
    </row>
    <row r="54" spans="1:4" ht="30.75" customHeight="1">
      <c r="A54" s="6" t="s">
        <v>103</v>
      </c>
      <c r="B54" s="13" t="s">
        <v>104</v>
      </c>
      <c r="C54" s="8" t="s">
        <v>15</v>
      </c>
      <c r="D54" s="8">
        <f>0</f>
        <v>0</v>
      </c>
    </row>
    <row r="55" spans="1:4" ht="42.75" customHeight="1">
      <c r="A55" s="6" t="s">
        <v>105</v>
      </c>
      <c r="B55" s="11" t="s">
        <v>106</v>
      </c>
      <c r="C55" s="8" t="s">
        <v>15</v>
      </c>
      <c r="D55" s="8">
        <v>0</v>
      </c>
    </row>
    <row r="56" spans="1:4" ht="10.5" customHeight="1">
      <c r="A56" s="10"/>
      <c r="B56" s="10"/>
      <c r="C56" s="10"/>
      <c r="D56" s="10"/>
    </row>
    <row r="57" spans="1:4" ht="15.75" customHeight="1">
      <c r="A57" s="6" t="s">
        <v>84</v>
      </c>
      <c r="B57" s="11" t="s">
        <v>85</v>
      </c>
      <c r="C57" s="8" t="s">
        <v>7</v>
      </c>
      <c r="D57" s="8" t="s">
        <v>131</v>
      </c>
    </row>
    <row r="58" spans="1:4" ht="15.75" customHeight="1">
      <c r="A58" s="6" t="s">
        <v>87</v>
      </c>
      <c r="B58" s="11" t="s">
        <v>88</v>
      </c>
      <c r="C58" s="8" t="s">
        <v>7</v>
      </c>
      <c r="D58" s="8" t="s">
        <v>109</v>
      </c>
    </row>
    <row r="59" spans="1:4" ht="16.5" customHeight="1">
      <c r="A59" s="6" t="s">
        <v>90</v>
      </c>
      <c r="B59" s="11" t="s">
        <v>91</v>
      </c>
      <c r="C59" s="8" t="s">
        <v>92</v>
      </c>
      <c r="D59" s="8"/>
    </row>
    <row r="60" spans="1:4" ht="17.25" customHeight="1">
      <c r="A60" s="6" t="s">
        <v>93</v>
      </c>
      <c r="B60" s="11" t="s">
        <v>94</v>
      </c>
      <c r="C60" s="8" t="s">
        <v>15</v>
      </c>
      <c r="D60" s="8">
        <f>792424.78+167932.49</f>
        <v>960357.27</v>
      </c>
    </row>
    <row r="61" spans="1:4" ht="15.75" customHeight="1">
      <c r="A61" s="6" t="s">
        <v>95</v>
      </c>
      <c r="B61" s="13" t="s">
        <v>96</v>
      </c>
      <c r="C61" s="8" t="s">
        <v>15</v>
      </c>
      <c r="D61" s="8">
        <f>755736.66+159178.57</f>
        <v>914915.23</v>
      </c>
    </row>
    <row r="62" spans="1:4" ht="15.75" customHeight="1">
      <c r="A62" s="6" t="s">
        <v>97</v>
      </c>
      <c r="B62" s="13" t="s">
        <v>98</v>
      </c>
      <c r="C62" s="8" t="s">
        <v>15</v>
      </c>
      <c r="D62" s="8">
        <f>D60-D61</f>
        <v>45442.04000000004</v>
      </c>
    </row>
    <row r="63" spans="1:4" ht="41.25" customHeight="1">
      <c r="A63" s="6" t="s">
        <v>99</v>
      </c>
      <c r="B63" s="13" t="s">
        <v>100</v>
      </c>
      <c r="C63" s="8" t="s">
        <v>15</v>
      </c>
      <c r="D63" s="8">
        <f>7366.93+188039.09+5754.39+96109.09+572.28+91342.24+1317.45+95621.29+96775.07+15.78+96021.55+10809.86+97773.45+95085.72+11946.1+4018.76+69589.68</f>
        <v>968158.73</v>
      </c>
    </row>
    <row r="64" spans="1:4" ht="45" customHeight="1">
      <c r="A64" s="6" t="s">
        <v>101</v>
      </c>
      <c r="B64" s="13" t="s">
        <v>102</v>
      </c>
      <c r="C64" s="8" t="s">
        <v>15</v>
      </c>
      <c r="D64" s="8">
        <f>D63-D65</f>
        <v>809360.6</v>
      </c>
    </row>
    <row r="65" spans="1:4" ht="40.5" customHeight="1">
      <c r="A65" s="6" t="s">
        <v>103</v>
      </c>
      <c r="B65" s="13" t="s">
        <v>104</v>
      </c>
      <c r="C65" s="8" t="s">
        <v>15</v>
      </c>
      <c r="D65" s="8">
        <f>4018.76+69589.68+10809.86+7366.93+5754.39+32.66+572.28+1317.45+15.78+174.24+47200+11946.1</f>
        <v>158798.12999999998</v>
      </c>
    </row>
    <row r="66" spans="1:4" ht="57.75" customHeight="1">
      <c r="A66" s="6" t="s">
        <v>105</v>
      </c>
      <c r="B66" s="11" t="s">
        <v>106</v>
      </c>
      <c r="C66" s="8" t="s">
        <v>15</v>
      </c>
      <c r="D66" s="8">
        <v>0</v>
      </c>
    </row>
    <row r="67" spans="1:4" ht="28.5" customHeight="1">
      <c r="A67" s="10" t="s">
        <v>113</v>
      </c>
      <c r="B67" s="10"/>
      <c r="C67" s="10"/>
      <c r="D67" s="10"/>
    </row>
    <row r="68" spans="1:4" ht="30" customHeight="1">
      <c r="A68" s="6" t="s">
        <v>114</v>
      </c>
      <c r="B68" s="11" t="s">
        <v>66</v>
      </c>
      <c r="C68" s="8" t="s">
        <v>67</v>
      </c>
      <c r="D68" s="8"/>
    </row>
    <row r="69" spans="1:4" ht="27.75" customHeight="1">
      <c r="A69" s="6" t="s">
        <v>115</v>
      </c>
      <c r="B69" s="11" t="s">
        <v>69</v>
      </c>
      <c r="C69" s="8" t="s">
        <v>67</v>
      </c>
      <c r="D69" s="8"/>
    </row>
    <row r="70" spans="1:4" ht="33" customHeight="1">
      <c r="A70" s="6" t="s">
        <v>116</v>
      </c>
      <c r="B70" s="11" t="s">
        <v>71</v>
      </c>
      <c r="C70" s="8" t="s">
        <v>67</v>
      </c>
      <c r="D70" s="8"/>
    </row>
    <row r="71" spans="1:4" ht="27.75" customHeight="1">
      <c r="A71" s="6" t="s">
        <v>117</v>
      </c>
      <c r="B71" s="11" t="s">
        <v>73</v>
      </c>
      <c r="C71" s="8" t="s">
        <v>15</v>
      </c>
      <c r="D71" s="8"/>
    </row>
    <row r="72" spans="1:4" ht="29.25" customHeight="1">
      <c r="A72" s="10" t="s">
        <v>118</v>
      </c>
      <c r="B72" s="10"/>
      <c r="C72" s="10"/>
      <c r="D72" s="10"/>
    </row>
    <row r="73" spans="1:4" ht="28.5" customHeight="1">
      <c r="A73" s="6" t="s">
        <v>119</v>
      </c>
      <c r="B73" s="11" t="s">
        <v>120</v>
      </c>
      <c r="C73" s="8" t="s">
        <v>67</v>
      </c>
      <c r="D73" s="8"/>
    </row>
    <row r="74" spans="1:4" ht="16.5" customHeight="1">
      <c r="A74" s="6" t="s">
        <v>121</v>
      </c>
      <c r="B74" s="11" t="s">
        <v>122</v>
      </c>
      <c r="C74" s="8" t="s">
        <v>67</v>
      </c>
      <c r="D74" s="8"/>
    </row>
    <row r="75" spans="1:4" ht="43.5" customHeight="1">
      <c r="A75" s="6" t="s">
        <v>123</v>
      </c>
      <c r="B75" s="11" t="s">
        <v>124</v>
      </c>
      <c r="C75" s="8" t="s">
        <v>15</v>
      </c>
      <c r="D75" s="8"/>
    </row>
  </sheetData>
  <sheetProtection selectLockedCells="1" selectUnlockedCells="1"/>
  <mergeCells count="8">
    <mergeCell ref="A1:D1"/>
    <mergeCell ref="A7:D7"/>
    <mergeCell ref="A25:D25"/>
    <mergeCell ref="A33:D33"/>
    <mergeCell ref="A38:D38"/>
    <mergeCell ref="A45:D45"/>
    <mergeCell ref="A67:D67"/>
    <mergeCell ref="A72:D72"/>
  </mergeCells>
  <printOptions/>
  <pageMargins left="0.7875" right="0.7875" top="1.025" bottom="1.025" header="0.7875" footer="0.7875"/>
  <pageSetup horizontalDpi="300" verticalDpi="300" orientation="portrait" paperSize="9" scale="110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72"/>
  <sheetViews>
    <sheetView zoomScale="120" zoomScaleNormal="120" workbookViewId="0" topLeftCell="A40">
      <selection activeCell="D50" sqref="D50"/>
    </sheetView>
  </sheetViews>
  <sheetFormatPr defaultColWidth="12.57421875" defaultRowHeight="12.75"/>
  <cols>
    <col min="1" max="1" width="3.28125" style="0" customWidth="1"/>
    <col min="2" max="2" width="29.57421875" style="0" customWidth="1"/>
    <col min="3" max="3" width="8.8515625" style="0" customWidth="1"/>
    <col min="4" max="4" width="34.421875" style="0" customWidth="1"/>
    <col min="5" max="16384" width="11.57421875" style="0" customWidth="1"/>
  </cols>
  <sheetData>
    <row r="1" spans="1:4" ht="47.25" customHeight="1">
      <c r="A1" s="1" t="s">
        <v>0</v>
      </c>
      <c r="B1" s="1"/>
      <c r="C1" s="1"/>
      <c r="D1" s="1"/>
    </row>
    <row r="2" spans="1:4" ht="12.75">
      <c r="A2" s="2"/>
      <c r="B2" s="3"/>
      <c r="C2" s="2"/>
      <c r="D2" s="2"/>
    </row>
    <row r="3" spans="1:4" ht="16.5" customHeight="1">
      <c r="A3" s="4" t="s">
        <v>1</v>
      </c>
      <c r="B3" s="5" t="s">
        <v>2</v>
      </c>
      <c r="C3" s="4" t="s">
        <v>3</v>
      </c>
      <c r="D3" s="4" t="s">
        <v>4</v>
      </c>
    </row>
    <row r="4" spans="1:4" ht="31.5" customHeight="1">
      <c r="A4" s="6" t="s">
        <v>5</v>
      </c>
      <c r="B4" s="7" t="s">
        <v>6</v>
      </c>
      <c r="C4" s="8" t="s">
        <v>7</v>
      </c>
      <c r="D4" s="9">
        <v>42037</v>
      </c>
    </row>
    <row r="5" spans="1:4" ht="27.75" customHeight="1">
      <c r="A5" s="6" t="s">
        <v>8</v>
      </c>
      <c r="B5" s="7" t="s">
        <v>9</v>
      </c>
      <c r="C5" s="8" t="s">
        <v>7</v>
      </c>
      <c r="D5" s="9">
        <v>41730</v>
      </c>
    </row>
    <row r="6" spans="1:4" ht="33" customHeight="1">
      <c r="A6" s="6" t="s">
        <v>10</v>
      </c>
      <c r="B6" s="7" t="s">
        <v>11</v>
      </c>
      <c r="C6" s="8" t="s">
        <v>7</v>
      </c>
      <c r="D6" s="9">
        <v>42004</v>
      </c>
    </row>
    <row r="7" spans="1:4" ht="31.5" customHeight="1">
      <c r="A7" s="10" t="s">
        <v>12</v>
      </c>
      <c r="B7" s="10"/>
      <c r="C7" s="10"/>
      <c r="D7" s="10"/>
    </row>
    <row r="8" spans="1:4" ht="45" customHeight="1">
      <c r="A8" s="6" t="s">
        <v>13</v>
      </c>
      <c r="B8" s="11" t="s">
        <v>14</v>
      </c>
      <c r="C8" s="8" t="s">
        <v>15</v>
      </c>
      <c r="D8" s="8">
        <v>0</v>
      </c>
    </row>
    <row r="9" spans="1:4" ht="15" customHeight="1">
      <c r="A9" s="6" t="s">
        <v>16</v>
      </c>
      <c r="B9" s="13" t="s">
        <v>17</v>
      </c>
      <c r="C9" s="8" t="s">
        <v>15</v>
      </c>
      <c r="D9" s="8">
        <v>0</v>
      </c>
    </row>
    <row r="10" spans="1:4" ht="29.25" customHeight="1">
      <c r="A10" s="6" t="s">
        <v>18</v>
      </c>
      <c r="B10" s="13" t="s">
        <v>19</v>
      </c>
      <c r="C10" s="8" t="s">
        <v>15</v>
      </c>
      <c r="D10" s="8">
        <v>0</v>
      </c>
    </row>
    <row r="11" spans="1:4" ht="54.75" customHeight="1">
      <c r="A11" s="6" t="s">
        <v>20</v>
      </c>
      <c r="B11" s="11" t="s">
        <v>21</v>
      </c>
      <c r="C11" s="8" t="s">
        <v>15</v>
      </c>
      <c r="D11" s="8">
        <v>548858.34</v>
      </c>
    </row>
    <row r="12" spans="1:4" ht="18" customHeight="1">
      <c r="A12" s="6" t="s">
        <v>22</v>
      </c>
      <c r="B12" s="13" t="s">
        <v>23</v>
      </c>
      <c r="C12" s="8" t="s">
        <v>15</v>
      </c>
      <c r="D12" s="8">
        <v>548858.34</v>
      </c>
    </row>
    <row r="13" spans="1:4" ht="16.5" customHeight="1">
      <c r="A13" s="6" t="s">
        <v>24</v>
      </c>
      <c r="B13" s="13" t="s">
        <v>25</v>
      </c>
      <c r="C13" s="8" t="s">
        <v>15</v>
      </c>
      <c r="D13" s="8">
        <v>0</v>
      </c>
    </row>
    <row r="14" spans="1:4" ht="18" customHeight="1">
      <c r="A14" s="6" t="s">
        <v>26</v>
      </c>
      <c r="B14" s="13" t="s">
        <v>27</v>
      </c>
      <c r="C14" s="8" t="s">
        <v>15</v>
      </c>
      <c r="D14" s="8">
        <v>0</v>
      </c>
    </row>
    <row r="15" spans="1:4" ht="26.25" customHeight="1">
      <c r="A15" s="6" t="s">
        <v>28</v>
      </c>
      <c r="B15" s="11" t="s">
        <v>29</v>
      </c>
      <c r="C15" s="8" t="s">
        <v>15</v>
      </c>
      <c r="D15" s="8">
        <v>496823.9</v>
      </c>
    </row>
    <row r="16" spans="1:4" ht="30.75" customHeight="1">
      <c r="A16" s="6" t="s">
        <v>30</v>
      </c>
      <c r="B16" s="13" t="s">
        <v>31</v>
      </c>
      <c r="C16" s="8" t="s">
        <v>15</v>
      </c>
      <c r="D16" s="8">
        <v>496823.9</v>
      </c>
    </row>
    <row r="17" spans="1:4" ht="31.5" customHeight="1">
      <c r="A17" s="6" t="s">
        <v>32</v>
      </c>
      <c r="B17" s="13" t="s">
        <v>33</v>
      </c>
      <c r="C17" s="8" t="s">
        <v>15</v>
      </c>
      <c r="D17" s="8">
        <v>0</v>
      </c>
    </row>
    <row r="18" spans="1:4" ht="18" customHeight="1">
      <c r="A18" s="6" t="s">
        <v>34</v>
      </c>
      <c r="B18" s="13" t="s">
        <v>35</v>
      </c>
      <c r="C18" s="8" t="s">
        <v>15</v>
      </c>
      <c r="D18" s="8">
        <v>0</v>
      </c>
    </row>
    <row r="19" spans="1:4" ht="45" customHeight="1">
      <c r="A19" s="6" t="s">
        <v>36</v>
      </c>
      <c r="B19" s="13" t="s">
        <v>37</v>
      </c>
      <c r="C19" s="8" t="s">
        <v>15</v>
      </c>
      <c r="D19" s="8">
        <v>0</v>
      </c>
    </row>
    <row r="20" spans="1:4" ht="15" customHeight="1">
      <c r="A20" s="6" t="s">
        <v>38</v>
      </c>
      <c r="B20" s="13" t="s">
        <v>39</v>
      </c>
      <c r="C20" s="8" t="s">
        <v>15</v>
      </c>
      <c r="D20" s="8">
        <v>0</v>
      </c>
    </row>
    <row r="21" spans="1:4" ht="29.25" customHeight="1">
      <c r="A21" s="6" t="s">
        <v>40</v>
      </c>
      <c r="B21" s="11" t="s">
        <v>41</v>
      </c>
      <c r="C21" s="8" t="s">
        <v>15</v>
      </c>
      <c r="D21" s="8">
        <v>-98164.36</v>
      </c>
    </row>
    <row r="22" spans="1:4" ht="45" customHeight="1">
      <c r="A22" s="6" t="s">
        <v>42</v>
      </c>
      <c r="B22" s="11" t="s">
        <v>43</v>
      </c>
      <c r="C22" s="8" t="s">
        <v>15</v>
      </c>
      <c r="D22" s="8">
        <v>-52034.44</v>
      </c>
    </row>
    <row r="23" spans="1:4" ht="27.75" customHeight="1">
      <c r="A23" s="6" t="s">
        <v>44</v>
      </c>
      <c r="B23" s="13" t="s">
        <v>45</v>
      </c>
      <c r="C23" s="8" t="s">
        <v>15</v>
      </c>
      <c r="D23" s="8">
        <v>0</v>
      </c>
    </row>
    <row r="24" spans="1:4" ht="30.75" customHeight="1">
      <c r="A24" s="6" t="s">
        <v>46</v>
      </c>
      <c r="B24" s="13" t="s">
        <v>47</v>
      </c>
      <c r="C24" s="8" t="s">
        <v>15</v>
      </c>
      <c r="D24" s="8">
        <v>52034.44</v>
      </c>
    </row>
    <row r="25" spans="1:4" ht="96" customHeight="1">
      <c r="A25" s="10" t="s">
        <v>48</v>
      </c>
      <c r="B25" s="10"/>
      <c r="C25" s="10"/>
      <c r="D25" s="10"/>
    </row>
    <row r="26" spans="1:4" ht="12.75">
      <c r="A26" s="10"/>
      <c r="B26" s="10"/>
      <c r="C26" s="10"/>
      <c r="D26" s="10"/>
    </row>
    <row r="27" spans="1:4" ht="12.75">
      <c r="A27" s="6" t="s">
        <v>49</v>
      </c>
      <c r="B27" s="11" t="s">
        <v>50</v>
      </c>
      <c r="C27" s="8" t="s">
        <v>7</v>
      </c>
      <c r="D27" s="8" t="s">
        <v>141</v>
      </c>
    </row>
    <row r="28" spans="1:4" ht="15" customHeight="1">
      <c r="A28" s="6" t="s">
        <v>52</v>
      </c>
      <c r="B28" s="11" t="s">
        <v>53</v>
      </c>
      <c r="C28" s="8" t="s">
        <v>7</v>
      </c>
      <c r="D28" s="8" t="s">
        <v>54</v>
      </c>
    </row>
    <row r="29" spans="1:4" ht="29.25" customHeight="1">
      <c r="A29" s="6" t="s">
        <v>55</v>
      </c>
      <c r="B29" s="11" t="s">
        <v>56</v>
      </c>
      <c r="C29" s="8" t="s">
        <v>7</v>
      </c>
      <c r="D29" s="9" t="s">
        <v>142</v>
      </c>
    </row>
    <row r="30" spans="1:4" ht="33" customHeight="1">
      <c r="A30" s="10" t="s">
        <v>64</v>
      </c>
      <c r="B30" s="10"/>
      <c r="C30" s="10"/>
      <c r="D30" s="10"/>
    </row>
    <row r="31" spans="1:4" ht="31.5" customHeight="1">
      <c r="A31" s="6" t="s">
        <v>65</v>
      </c>
      <c r="B31" s="11" t="s">
        <v>66</v>
      </c>
      <c r="C31" s="8" t="s">
        <v>67</v>
      </c>
      <c r="D31" s="8"/>
    </row>
    <row r="32" spans="1:4" ht="30" customHeight="1">
      <c r="A32" s="6" t="s">
        <v>68</v>
      </c>
      <c r="B32" s="11" t="s">
        <v>69</v>
      </c>
      <c r="C32" s="8" t="s">
        <v>67</v>
      </c>
      <c r="D32" s="8"/>
    </row>
    <row r="33" spans="1:4" ht="40.5" customHeight="1">
      <c r="A33" s="6" t="s">
        <v>70</v>
      </c>
      <c r="B33" s="11" t="s">
        <v>71</v>
      </c>
      <c r="C33" s="8" t="s">
        <v>67</v>
      </c>
      <c r="D33" s="8"/>
    </row>
    <row r="34" spans="1:4" ht="29.25" customHeight="1">
      <c r="A34" s="6" t="s">
        <v>72</v>
      </c>
      <c r="B34" s="11" t="s">
        <v>73</v>
      </c>
      <c r="C34" s="8" t="s">
        <v>15</v>
      </c>
      <c r="D34" s="8"/>
    </row>
    <row r="35" spans="1:4" ht="18" customHeight="1">
      <c r="A35" s="10" t="s">
        <v>74</v>
      </c>
      <c r="B35" s="10"/>
      <c r="C35" s="10"/>
      <c r="D35" s="10"/>
    </row>
    <row r="36" spans="1:4" ht="44.25" customHeight="1">
      <c r="A36" s="6" t="s">
        <v>75</v>
      </c>
      <c r="B36" s="11" t="s">
        <v>76</v>
      </c>
      <c r="C36" s="8" t="s">
        <v>15</v>
      </c>
      <c r="D36" s="8">
        <v>0</v>
      </c>
    </row>
    <row r="37" spans="1:4" ht="19.5" customHeight="1">
      <c r="A37" s="6" t="s">
        <v>77</v>
      </c>
      <c r="B37" s="13" t="s">
        <v>17</v>
      </c>
      <c r="C37" s="8" t="s">
        <v>15</v>
      </c>
      <c r="D37" s="8">
        <v>0</v>
      </c>
    </row>
    <row r="38" spans="1:4" ht="27.75" customHeight="1">
      <c r="A38" s="6" t="s">
        <v>78</v>
      </c>
      <c r="B38" s="13" t="s">
        <v>19</v>
      </c>
      <c r="C38" s="8" t="s">
        <v>15</v>
      </c>
      <c r="D38" s="8">
        <v>0</v>
      </c>
    </row>
    <row r="39" spans="1:4" ht="44.25" customHeight="1">
      <c r="A39" s="6" t="s">
        <v>79</v>
      </c>
      <c r="B39" s="11" t="s">
        <v>80</v>
      </c>
      <c r="C39" s="8" t="s">
        <v>15</v>
      </c>
      <c r="D39" s="8">
        <f>D40-D41</f>
        <v>-170905.78</v>
      </c>
    </row>
    <row r="40" spans="1:4" ht="17.25" customHeight="1">
      <c r="A40" s="6" t="s">
        <v>81</v>
      </c>
      <c r="B40" s="13" t="s">
        <v>17</v>
      </c>
      <c r="C40" s="8" t="s">
        <v>15</v>
      </c>
      <c r="D40" s="8">
        <v>0</v>
      </c>
    </row>
    <row r="41" spans="1:4" ht="29.25" customHeight="1">
      <c r="A41" s="6" t="s">
        <v>82</v>
      </c>
      <c r="B41" s="13" t="s">
        <v>19</v>
      </c>
      <c r="C41" s="8" t="s">
        <v>15</v>
      </c>
      <c r="D41" s="8">
        <f>99219.15+32323.06+13826.53+16301.17+9235.87</f>
        <v>170905.78</v>
      </c>
    </row>
    <row r="42" spans="1:4" ht="32.25" customHeight="1">
      <c r="A42" s="10" t="s">
        <v>83</v>
      </c>
      <c r="B42" s="10"/>
      <c r="C42" s="10"/>
      <c r="D42" s="10"/>
    </row>
    <row r="43" spans="1:4" ht="20.25" customHeight="1">
      <c r="A43" s="6" t="s">
        <v>84</v>
      </c>
      <c r="B43" s="11" t="s">
        <v>85</v>
      </c>
      <c r="C43" s="8" t="s">
        <v>7</v>
      </c>
      <c r="D43" s="8" t="s">
        <v>134</v>
      </c>
    </row>
    <row r="44" spans="1:4" ht="21.75" customHeight="1">
      <c r="A44" s="6" t="s">
        <v>87</v>
      </c>
      <c r="B44" s="11" t="s">
        <v>88</v>
      </c>
      <c r="C44" s="8" t="s">
        <v>7</v>
      </c>
      <c r="D44" s="8" t="s">
        <v>138</v>
      </c>
    </row>
    <row r="45" spans="1:4" ht="29.25" customHeight="1">
      <c r="A45" s="6" t="s">
        <v>90</v>
      </c>
      <c r="B45" s="11" t="s">
        <v>91</v>
      </c>
      <c r="C45" s="8" t="s">
        <v>92</v>
      </c>
      <c r="D45" s="8"/>
    </row>
    <row r="46" spans="1:4" ht="19.5" customHeight="1">
      <c r="A46" s="6" t="s">
        <v>93</v>
      </c>
      <c r="B46" s="11" t="s">
        <v>94</v>
      </c>
      <c r="C46" s="8" t="s">
        <v>15</v>
      </c>
      <c r="D46" s="8">
        <f>119042.33+130866.12+67225.18</f>
        <v>317133.63</v>
      </c>
    </row>
    <row r="47" spans="1:4" ht="18" customHeight="1">
      <c r="A47" s="6" t="s">
        <v>95</v>
      </c>
      <c r="B47" s="13" t="s">
        <v>96</v>
      </c>
      <c r="C47" s="8" t="s">
        <v>15</v>
      </c>
      <c r="D47" s="8">
        <f>105215.8+114564.95+57989.31</f>
        <v>277770.06</v>
      </c>
    </row>
    <row r="48" spans="1:4" ht="15.75" customHeight="1">
      <c r="A48" s="6" t="s">
        <v>97</v>
      </c>
      <c r="B48" s="13" t="s">
        <v>98</v>
      </c>
      <c r="C48" s="8" t="s">
        <v>15</v>
      </c>
      <c r="D48" s="8">
        <f>D46-D47</f>
        <v>39363.57000000001</v>
      </c>
    </row>
    <row r="49" spans="1:4" ht="42.75" customHeight="1">
      <c r="A49" s="6" t="s">
        <v>99</v>
      </c>
      <c r="B49" s="13" t="s">
        <v>100</v>
      </c>
      <c r="C49" s="8" t="s">
        <v>15</v>
      </c>
      <c r="D49" s="8">
        <f>40362.6+36340.46+35389.08+43345.92+43535.39+39140.16+40845.21+22430.76+27519.97</f>
        <v>328909.55000000005</v>
      </c>
    </row>
    <row r="50" spans="1:4" ht="42" customHeight="1">
      <c r="A50" s="6" t="s">
        <v>101</v>
      </c>
      <c r="B50" s="13" t="s">
        <v>102</v>
      </c>
      <c r="C50" s="8" t="s">
        <v>15</v>
      </c>
      <c r="D50" s="14">
        <f>D49-D51</f>
        <v>328909.55000000005</v>
      </c>
    </row>
    <row r="51" spans="1:4" ht="42" customHeight="1">
      <c r="A51" s="6" t="s">
        <v>103</v>
      </c>
      <c r="B51" s="13" t="s">
        <v>104</v>
      </c>
      <c r="C51" s="8" t="s">
        <v>15</v>
      </c>
      <c r="D51" s="8">
        <f>0</f>
        <v>0</v>
      </c>
    </row>
    <row r="52" spans="1:4" ht="56.25" customHeight="1">
      <c r="A52" s="6" t="s">
        <v>105</v>
      </c>
      <c r="B52" s="11" t="s">
        <v>106</v>
      </c>
      <c r="C52" s="8" t="s">
        <v>15</v>
      </c>
      <c r="D52" s="8">
        <v>0</v>
      </c>
    </row>
    <row r="53" spans="1:4" ht="12.75">
      <c r="A53" s="10"/>
      <c r="B53" s="10"/>
      <c r="C53" s="10"/>
      <c r="D53" s="10"/>
    </row>
    <row r="54" spans="1:4" ht="21.75" customHeight="1">
      <c r="A54" s="6" t="s">
        <v>84</v>
      </c>
      <c r="B54" s="11" t="s">
        <v>85</v>
      </c>
      <c r="C54" s="8" t="s">
        <v>7</v>
      </c>
      <c r="D54" s="8" t="s">
        <v>131</v>
      </c>
    </row>
    <row r="55" spans="1:4" ht="18" customHeight="1">
      <c r="A55" s="6" t="s">
        <v>87</v>
      </c>
      <c r="B55" s="11" t="s">
        <v>88</v>
      </c>
      <c r="C55" s="8" t="s">
        <v>7</v>
      </c>
      <c r="D55" s="8" t="s">
        <v>109</v>
      </c>
    </row>
    <row r="56" spans="1:4" ht="20.25" customHeight="1">
      <c r="A56" s="6" t="s">
        <v>90</v>
      </c>
      <c r="B56" s="11" t="s">
        <v>91</v>
      </c>
      <c r="C56" s="8" t="s">
        <v>92</v>
      </c>
      <c r="D56" s="8"/>
    </row>
    <row r="57" spans="1:4" ht="21" customHeight="1">
      <c r="A57" s="6" t="s">
        <v>93</v>
      </c>
      <c r="B57" s="11" t="s">
        <v>94</v>
      </c>
      <c r="C57" s="8" t="s">
        <v>15</v>
      </c>
      <c r="D57" s="8">
        <f>1114930.45+234041.64</f>
        <v>1348972.0899999999</v>
      </c>
    </row>
    <row r="58" spans="1:4" ht="15" customHeight="1">
      <c r="A58" s="6" t="s">
        <v>95</v>
      </c>
      <c r="B58" s="13" t="s">
        <v>96</v>
      </c>
      <c r="C58" s="8" t="s">
        <v>15</v>
      </c>
      <c r="D58" s="8">
        <f>1015711.3+202718.58</f>
        <v>1218429.8800000001</v>
      </c>
    </row>
    <row r="59" spans="1:4" ht="17.25" customHeight="1">
      <c r="A59" s="6" t="s">
        <v>97</v>
      </c>
      <c r="B59" s="13" t="s">
        <v>98</v>
      </c>
      <c r="C59" s="8" t="s">
        <v>15</v>
      </c>
      <c r="D59" s="8">
        <f>D57-D58</f>
        <v>130542.20999999973</v>
      </c>
    </row>
    <row r="60" spans="1:4" ht="44.25" customHeight="1">
      <c r="A60" s="6" t="s">
        <v>99</v>
      </c>
      <c r="B60" s="13" t="s">
        <v>100</v>
      </c>
      <c r="C60" s="8" t="s">
        <v>15</v>
      </c>
      <c r="D60" s="8">
        <f>150758.44+7925.82+112048.26+5908.73+151472.39+7402.44+1228.49+38209.38+1365.74+45965.63+48683.81+1478.52+53963.24+1704.77+2506.11+39170.92+241717.25+12671.95+210844.94+10686.36</f>
        <v>1145713.1900000002</v>
      </c>
    </row>
    <row r="61" spans="1:4" ht="45.75" customHeight="1">
      <c r="A61" s="6" t="s">
        <v>101</v>
      </c>
      <c r="B61" s="13" t="s">
        <v>102</v>
      </c>
      <c r="C61" s="8" t="s">
        <v>15</v>
      </c>
      <c r="D61" s="8">
        <f>D60-D62</f>
        <v>739947.2600000002</v>
      </c>
    </row>
    <row r="62" spans="1:4" ht="41.25" customHeight="1">
      <c r="A62" s="6" t="s">
        <v>103</v>
      </c>
      <c r="B62" s="13" t="s">
        <v>104</v>
      </c>
      <c r="C62" s="8" t="s">
        <v>15</v>
      </c>
      <c r="D62" s="8">
        <f>10686.36+210844.94+88916.48+12671.95+2506.11+39170.92+1704.77+305.1+1478.52+1365.74+11.32+7925.82+5908.73+7402.44+13638.24+1228.49</f>
        <v>405765.92999999993</v>
      </c>
    </row>
    <row r="63" spans="1:4" ht="58.5" customHeight="1">
      <c r="A63" s="6" t="s">
        <v>105</v>
      </c>
      <c r="B63" s="11" t="s">
        <v>106</v>
      </c>
      <c r="C63" s="8" t="s">
        <v>15</v>
      </c>
      <c r="D63" s="8">
        <v>0</v>
      </c>
    </row>
    <row r="64" spans="1:4" ht="12.75" customHeight="1">
      <c r="A64" s="10" t="s">
        <v>113</v>
      </c>
      <c r="B64" s="10"/>
      <c r="C64" s="10"/>
      <c r="D64" s="10"/>
    </row>
    <row r="65" spans="1:4" ht="30" customHeight="1">
      <c r="A65" s="6" t="s">
        <v>114</v>
      </c>
      <c r="B65" s="11" t="s">
        <v>66</v>
      </c>
      <c r="C65" s="8" t="s">
        <v>67</v>
      </c>
      <c r="D65" s="8"/>
    </row>
    <row r="66" spans="1:4" ht="30" customHeight="1">
      <c r="A66" s="6" t="s">
        <v>115</v>
      </c>
      <c r="B66" s="11" t="s">
        <v>69</v>
      </c>
      <c r="C66" s="8" t="s">
        <v>67</v>
      </c>
      <c r="D66" s="8"/>
    </row>
    <row r="67" spans="1:4" ht="43.5" customHeight="1">
      <c r="A67" s="6" t="s">
        <v>116</v>
      </c>
      <c r="B67" s="11" t="s">
        <v>71</v>
      </c>
      <c r="C67" s="8" t="s">
        <v>67</v>
      </c>
      <c r="D67" s="8"/>
    </row>
    <row r="68" spans="1:4" ht="32.25" customHeight="1">
      <c r="A68" s="6" t="s">
        <v>117</v>
      </c>
      <c r="B68" s="11" t="s">
        <v>73</v>
      </c>
      <c r="C68" s="8" t="s">
        <v>15</v>
      </c>
      <c r="D68" s="8"/>
    </row>
    <row r="69" spans="1:4" ht="33" customHeight="1">
      <c r="A69" s="10" t="s">
        <v>118</v>
      </c>
      <c r="B69" s="10"/>
      <c r="C69" s="10"/>
      <c r="D69" s="10"/>
    </row>
    <row r="70" spans="1:4" ht="30.75" customHeight="1">
      <c r="A70" s="6" t="s">
        <v>119</v>
      </c>
      <c r="B70" s="11" t="s">
        <v>120</v>
      </c>
      <c r="C70" s="8" t="s">
        <v>67</v>
      </c>
      <c r="D70" s="8"/>
    </row>
    <row r="71" spans="1:4" ht="29.25" customHeight="1">
      <c r="A71" s="6" t="s">
        <v>121</v>
      </c>
      <c r="B71" s="11" t="s">
        <v>122</v>
      </c>
      <c r="C71" s="8" t="s">
        <v>67</v>
      </c>
      <c r="D71" s="8"/>
    </row>
    <row r="72" spans="1:4" ht="60" customHeight="1">
      <c r="A72" s="6" t="s">
        <v>123</v>
      </c>
      <c r="B72" s="11" t="s">
        <v>124</v>
      </c>
      <c r="C72" s="8" t="s">
        <v>15</v>
      </c>
      <c r="D72" s="8"/>
    </row>
  </sheetData>
  <sheetProtection selectLockedCells="1" selectUnlockedCells="1"/>
  <mergeCells count="8">
    <mergeCell ref="A1:D1"/>
    <mergeCell ref="A7:D7"/>
    <mergeCell ref="A25:D25"/>
    <mergeCell ref="A30:D30"/>
    <mergeCell ref="A35:D35"/>
    <mergeCell ref="A42:D42"/>
    <mergeCell ref="A64:D64"/>
    <mergeCell ref="A69:D69"/>
  </mergeCells>
  <printOptions/>
  <pageMargins left="0.7875" right="0.7875" top="1.025" bottom="1.025" header="0.7875" footer="0.7875"/>
  <pageSetup horizontalDpi="300" verticalDpi="300" orientation="portrait" paperSize="9" scale="110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72"/>
  <sheetViews>
    <sheetView zoomScale="120" zoomScaleNormal="120" workbookViewId="0" topLeftCell="A64">
      <selection activeCell="C76" sqref="C76"/>
    </sheetView>
  </sheetViews>
  <sheetFormatPr defaultColWidth="12.57421875" defaultRowHeight="12.75"/>
  <cols>
    <col min="1" max="1" width="3.421875" style="0" customWidth="1"/>
    <col min="2" max="2" width="23.421875" style="0" customWidth="1"/>
    <col min="3" max="3" width="9.140625" style="0" customWidth="1"/>
    <col min="4" max="4" width="22.8515625" style="0" customWidth="1"/>
    <col min="5" max="16384" width="11.57421875" style="0" customWidth="1"/>
  </cols>
  <sheetData>
    <row r="1" spans="1:4" ht="54.75" customHeight="1">
      <c r="A1" s="1" t="s">
        <v>0</v>
      </c>
      <c r="B1" s="1"/>
      <c r="C1" s="1"/>
      <c r="D1" s="1"/>
    </row>
    <row r="2" spans="1:4" ht="12.75">
      <c r="A2" s="2"/>
      <c r="B2" s="3"/>
      <c r="C2" s="2"/>
      <c r="D2" s="2"/>
    </row>
    <row r="3" spans="1:4" ht="33.75" customHeight="1">
      <c r="A3" s="4" t="s">
        <v>1</v>
      </c>
      <c r="B3" s="5" t="s">
        <v>2</v>
      </c>
      <c r="C3" s="4" t="s">
        <v>3</v>
      </c>
      <c r="D3" s="4" t="s">
        <v>4</v>
      </c>
    </row>
    <row r="4" spans="1:4" ht="43.5" customHeight="1">
      <c r="A4" s="6" t="s">
        <v>5</v>
      </c>
      <c r="B4" s="7" t="s">
        <v>6</v>
      </c>
      <c r="C4" s="8" t="s">
        <v>7</v>
      </c>
      <c r="D4" s="9">
        <v>42037</v>
      </c>
    </row>
    <row r="5" spans="1:4" ht="30" customHeight="1">
      <c r="A5" s="6" t="s">
        <v>8</v>
      </c>
      <c r="B5" s="7" t="s">
        <v>9</v>
      </c>
      <c r="C5" s="8" t="s">
        <v>7</v>
      </c>
      <c r="D5" s="9">
        <v>41699</v>
      </c>
    </row>
    <row r="6" spans="1:4" ht="31.5" customHeight="1">
      <c r="A6" s="6" t="s">
        <v>10</v>
      </c>
      <c r="B6" s="7" t="s">
        <v>11</v>
      </c>
      <c r="C6" s="8" t="s">
        <v>7</v>
      </c>
      <c r="D6" s="9">
        <v>42004</v>
      </c>
    </row>
    <row r="7" spans="1:4" ht="43.5" customHeight="1">
      <c r="A7" s="10" t="s">
        <v>12</v>
      </c>
      <c r="B7" s="10"/>
      <c r="C7" s="10"/>
      <c r="D7" s="10"/>
    </row>
    <row r="8" spans="1:4" ht="39" customHeight="1">
      <c r="A8" s="6" t="s">
        <v>13</v>
      </c>
      <c r="B8" s="11" t="s">
        <v>14</v>
      </c>
      <c r="C8" s="8" t="s">
        <v>15</v>
      </c>
      <c r="D8" s="8">
        <v>0</v>
      </c>
    </row>
    <row r="9" spans="1:4" ht="25.5" customHeight="1">
      <c r="A9" s="6" t="s">
        <v>16</v>
      </c>
      <c r="B9" s="13" t="s">
        <v>17</v>
      </c>
      <c r="C9" s="8" t="s">
        <v>15</v>
      </c>
      <c r="D9" s="8">
        <v>0</v>
      </c>
    </row>
    <row r="10" spans="1:4" ht="27" customHeight="1">
      <c r="A10" s="6" t="s">
        <v>18</v>
      </c>
      <c r="B10" s="13" t="s">
        <v>19</v>
      </c>
      <c r="C10" s="8" t="s">
        <v>15</v>
      </c>
      <c r="D10" s="8">
        <v>0</v>
      </c>
    </row>
    <row r="11" spans="1:4" ht="66" customHeight="1">
      <c r="A11" s="6" t="s">
        <v>20</v>
      </c>
      <c r="B11" s="11" t="s">
        <v>21</v>
      </c>
      <c r="C11" s="8" t="s">
        <v>15</v>
      </c>
      <c r="D11" s="8">
        <f>1231387.12+13477.2</f>
        <v>1244864.32</v>
      </c>
    </row>
    <row r="12" spans="1:4" ht="26.25" customHeight="1">
      <c r="A12" s="6" t="s">
        <v>22</v>
      </c>
      <c r="B12" s="13" t="s">
        <v>23</v>
      </c>
      <c r="C12" s="8" t="s">
        <v>15</v>
      </c>
      <c r="D12" s="8">
        <v>1244864.32</v>
      </c>
    </row>
    <row r="13" spans="1:4" ht="30" customHeight="1">
      <c r="A13" s="6" t="s">
        <v>24</v>
      </c>
      <c r="B13" s="13" t="s">
        <v>25</v>
      </c>
      <c r="C13" s="8" t="s">
        <v>15</v>
      </c>
      <c r="D13" s="8">
        <v>0</v>
      </c>
    </row>
    <row r="14" spans="1:4" ht="33" customHeight="1">
      <c r="A14" s="6" t="s">
        <v>26</v>
      </c>
      <c r="B14" s="13" t="s">
        <v>27</v>
      </c>
      <c r="C14" s="8" t="s">
        <v>15</v>
      </c>
      <c r="D14" s="8">
        <v>0</v>
      </c>
    </row>
    <row r="15" spans="1:4" ht="30" customHeight="1">
      <c r="A15" s="6" t="s">
        <v>28</v>
      </c>
      <c r="B15" s="11" t="s">
        <v>29</v>
      </c>
      <c r="C15" s="8" t="s">
        <v>15</v>
      </c>
      <c r="D15" s="8">
        <f>12129.48+1189627.82</f>
        <v>1201757.3</v>
      </c>
    </row>
    <row r="16" spans="1:4" ht="29.25" customHeight="1">
      <c r="A16" s="6" t="s">
        <v>30</v>
      </c>
      <c r="B16" s="13" t="s">
        <v>31</v>
      </c>
      <c r="C16" s="8" t="s">
        <v>15</v>
      </c>
      <c r="D16" s="8">
        <v>1201757.3</v>
      </c>
    </row>
    <row r="17" spans="1:4" ht="32.25" customHeight="1">
      <c r="A17" s="6" t="s">
        <v>32</v>
      </c>
      <c r="B17" s="13" t="s">
        <v>33</v>
      </c>
      <c r="C17" s="8" t="s">
        <v>15</v>
      </c>
      <c r="D17" s="8">
        <v>0</v>
      </c>
    </row>
    <row r="18" spans="1:4" ht="16.5" customHeight="1">
      <c r="A18" s="6" t="s">
        <v>34</v>
      </c>
      <c r="B18" s="13" t="s">
        <v>35</v>
      </c>
      <c r="C18" s="8" t="s">
        <v>15</v>
      </c>
      <c r="D18" s="8">
        <v>0</v>
      </c>
    </row>
    <row r="19" spans="1:4" ht="43.5" customHeight="1">
      <c r="A19" s="6" t="s">
        <v>36</v>
      </c>
      <c r="B19" s="13" t="s">
        <v>37</v>
      </c>
      <c r="C19" s="8" t="s">
        <v>15</v>
      </c>
      <c r="D19" s="8">
        <v>0</v>
      </c>
    </row>
    <row r="20" spans="1:4" ht="30" customHeight="1">
      <c r="A20" s="6" t="s">
        <v>38</v>
      </c>
      <c r="B20" s="13" t="s">
        <v>39</v>
      </c>
      <c r="C20" s="8" t="s">
        <v>15</v>
      </c>
      <c r="D20" s="8">
        <v>0</v>
      </c>
    </row>
    <row r="21" spans="1:4" ht="43.5" customHeight="1">
      <c r="A21" s="6" t="s">
        <v>40</v>
      </c>
      <c r="B21" s="11" t="s">
        <v>41</v>
      </c>
      <c r="C21" s="8" t="s">
        <v>15</v>
      </c>
      <c r="D21" s="8">
        <v>-7813.63</v>
      </c>
    </row>
    <row r="22" spans="1:4" ht="39.75" customHeight="1">
      <c r="A22" s="6" t="s">
        <v>42</v>
      </c>
      <c r="B22" s="11" t="s">
        <v>43</v>
      </c>
      <c r="C22" s="8" t="s">
        <v>15</v>
      </c>
      <c r="D22" s="8">
        <f>D23-D24</f>
        <v>-43107.02000000002</v>
      </c>
    </row>
    <row r="23" spans="1:4" ht="27.75" customHeight="1">
      <c r="A23" s="6" t="s">
        <v>44</v>
      </c>
      <c r="B23" s="13" t="s">
        <v>45</v>
      </c>
      <c r="C23" s="8" t="s">
        <v>15</v>
      </c>
      <c r="D23" s="8">
        <v>0</v>
      </c>
    </row>
    <row r="24" spans="1:4" ht="27" customHeight="1">
      <c r="A24" s="6" t="s">
        <v>46</v>
      </c>
      <c r="B24" s="13" t="s">
        <v>47</v>
      </c>
      <c r="C24" s="8" t="s">
        <v>15</v>
      </c>
      <c r="D24" s="8">
        <f>D11-D15</f>
        <v>43107.02000000002</v>
      </c>
    </row>
    <row r="25" spans="1:4" ht="127.5" customHeight="1">
      <c r="A25" s="10" t="s">
        <v>48</v>
      </c>
      <c r="B25" s="10"/>
      <c r="C25" s="10"/>
      <c r="D25" s="10"/>
    </row>
    <row r="26" spans="1:4" ht="12.75">
      <c r="A26" s="10"/>
      <c r="B26" s="10"/>
      <c r="C26" s="10"/>
      <c r="D26" s="10"/>
    </row>
    <row r="27" spans="1:4" ht="90.75" customHeight="1">
      <c r="A27" s="6" t="s">
        <v>49</v>
      </c>
      <c r="B27" s="11" t="s">
        <v>50</v>
      </c>
      <c r="C27" s="8" t="s">
        <v>7</v>
      </c>
      <c r="D27" s="8"/>
    </row>
    <row r="28" spans="1:4" ht="26.25" customHeight="1">
      <c r="A28" s="6" t="s">
        <v>52</v>
      </c>
      <c r="B28" s="11" t="s">
        <v>53</v>
      </c>
      <c r="C28" s="8" t="s">
        <v>7</v>
      </c>
      <c r="D28" s="8"/>
    </row>
    <row r="29" spans="1:4" ht="40.5" customHeight="1">
      <c r="A29" s="6" t="s">
        <v>55</v>
      </c>
      <c r="B29" s="11" t="s">
        <v>56</v>
      </c>
      <c r="C29" s="8" t="s">
        <v>7</v>
      </c>
      <c r="D29" s="9"/>
    </row>
    <row r="30" spans="1:4" ht="29.25" customHeight="1">
      <c r="A30" s="10" t="s">
        <v>64</v>
      </c>
      <c r="B30" s="10"/>
      <c r="C30" s="10"/>
      <c r="D30" s="10"/>
    </row>
    <row r="31" spans="1:4" ht="43.5" customHeight="1">
      <c r="A31" s="6" t="s">
        <v>65</v>
      </c>
      <c r="B31" s="11" t="s">
        <v>66</v>
      </c>
      <c r="C31" s="8" t="s">
        <v>67</v>
      </c>
      <c r="D31" s="8"/>
    </row>
    <row r="32" spans="1:4" ht="43.5" customHeight="1">
      <c r="A32" s="6" t="s">
        <v>68</v>
      </c>
      <c r="B32" s="11" t="s">
        <v>69</v>
      </c>
      <c r="C32" s="8" t="s">
        <v>67</v>
      </c>
      <c r="D32" s="8"/>
    </row>
    <row r="33" spans="1:4" ht="43.5" customHeight="1">
      <c r="A33" s="6" t="s">
        <v>70</v>
      </c>
      <c r="B33" s="11" t="s">
        <v>71</v>
      </c>
      <c r="C33" s="8" t="s">
        <v>67</v>
      </c>
      <c r="D33" s="8"/>
    </row>
    <row r="34" spans="1:4" ht="28.5" customHeight="1">
      <c r="A34" s="6" t="s">
        <v>72</v>
      </c>
      <c r="B34" s="11" t="s">
        <v>73</v>
      </c>
      <c r="C34" s="8" t="s">
        <v>15</v>
      </c>
      <c r="D34" s="8"/>
    </row>
    <row r="35" spans="1:4" ht="12.75" customHeight="1">
      <c r="A35" s="10" t="s">
        <v>74</v>
      </c>
      <c r="B35" s="10"/>
      <c r="C35" s="10"/>
      <c r="D35" s="10"/>
    </row>
    <row r="36" spans="1:4" ht="54" customHeight="1">
      <c r="A36" s="6" t="s">
        <v>75</v>
      </c>
      <c r="B36" s="11" t="s">
        <v>76</v>
      </c>
      <c r="C36" s="8" t="s">
        <v>15</v>
      </c>
      <c r="D36" s="8">
        <v>0</v>
      </c>
    </row>
    <row r="37" spans="1:4" ht="27.75" customHeight="1">
      <c r="A37" s="6" t="s">
        <v>77</v>
      </c>
      <c r="B37" s="13" t="s">
        <v>17</v>
      </c>
      <c r="C37" s="8" t="s">
        <v>15</v>
      </c>
      <c r="D37" s="8">
        <v>0</v>
      </c>
    </row>
    <row r="38" spans="1:4" ht="31.5" customHeight="1">
      <c r="A38" s="6" t="s">
        <v>78</v>
      </c>
      <c r="B38" s="13" t="s">
        <v>19</v>
      </c>
      <c r="C38" s="8" t="s">
        <v>15</v>
      </c>
      <c r="D38" s="8">
        <v>0</v>
      </c>
    </row>
    <row r="39" spans="1:4" ht="58.5" customHeight="1">
      <c r="A39" s="6" t="s">
        <v>79</v>
      </c>
      <c r="B39" s="11" t="s">
        <v>80</v>
      </c>
      <c r="C39" s="8" t="s">
        <v>15</v>
      </c>
      <c r="D39" s="8">
        <f>D40-D41</f>
        <v>-84413.35</v>
      </c>
    </row>
    <row r="40" spans="1:4" ht="27.75" customHeight="1">
      <c r="A40" s="6" t="s">
        <v>81</v>
      </c>
      <c r="B40" s="13" t="s">
        <v>17</v>
      </c>
      <c r="C40" s="8" t="s">
        <v>15</v>
      </c>
      <c r="D40" s="8">
        <v>0</v>
      </c>
    </row>
    <row r="41" spans="1:4" ht="29.25" customHeight="1">
      <c r="A41" s="6" t="s">
        <v>82</v>
      </c>
      <c r="B41" s="13" t="s">
        <v>19</v>
      </c>
      <c r="C41" s="8" t="s">
        <v>15</v>
      </c>
      <c r="D41" s="8">
        <f>61302.57+9285.93+5504.85+5661.4+2658.6</f>
        <v>84413.35</v>
      </c>
    </row>
    <row r="42" spans="1:4" ht="29.25" customHeight="1">
      <c r="A42" s="10" t="s">
        <v>83</v>
      </c>
      <c r="B42" s="10"/>
      <c r="C42" s="10"/>
      <c r="D42" s="10"/>
    </row>
    <row r="43" spans="1:4" ht="26.25" customHeight="1">
      <c r="A43" s="6" t="s">
        <v>84</v>
      </c>
      <c r="B43" s="11" t="s">
        <v>85</v>
      </c>
      <c r="C43" s="8" t="s">
        <v>7</v>
      </c>
      <c r="D43" s="8" t="s">
        <v>134</v>
      </c>
    </row>
    <row r="44" spans="1:4" ht="15" customHeight="1">
      <c r="A44" s="6" t="s">
        <v>87</v>
      </c>
      <c r="B44" s="11" t="s">
        <v>88</v>
      </c>
      <c r="C44" s="8" t="s">
        <v>7</v>
      </c>
      <c r="D44" s="8" t="s">
        <v>138</v>
      </c>
    </row>
    <row r="45" spans="1:4" ht="29.25" customHeight="1">
      <c r="A45" s="6" t="s">
        <v>90</v>
      </c>
      <c r="B45" s="11" t="s">
        <v>91</v>
      </c>
      <c r="C45" s="8" t="s">
        <v>92</v>
      </c>
      <c r="D45" s="8"/>
    </row>
    <row r="46" spans="1:4" ht="27" customHeight="1">
      <c r="A46" s="6" t="s">
        <v>93</v>
      </c>
      <c r="B46" s="11" t="s">
        <v>94</v>
      </c>
      <c r="C46" s="8" t="s">
        <v>15</v>
      </c>
      <c r="D46" s="8">
        <f>210461.92+225502.79+111885.62</f>
        <v>547850.3300000001</v>
      </c>
    </row>
    <row r="47" spans="1:4" ht="27.75" customHeight="1">
      <c r="A47" s="6" t="s">
        <v>95</v>
      </c>
      <c r="B47" s="13" t="s">
        <v>96</v>
      </c>
      <c r="C47" s="8" t="s">
        <v>15</v>
      </c>
      <c r="D47" s="8">
        <f>204957.07+219841.39+109227.02</f>
        <v>534025.48</v>
      </c>
    </row>
    <row r="48" spans="1:4" ht="27.75" customHeight="1">
      <c r="A48" s="6" t="s">
        <v>97</v>
      </c>
      <c r="B48" s="13" t="s">
        <v>98</v>
      </c>
      <c r="C48" s="8" t="s">
        <v>15</v>
      </c>
      <c r="D48" s="14">
        <f>D46-D47</f>
        <v>13824.850000000093</v>
      </c>
    </row>
    <row r="49" spans="1:4" ht="58.5" customHeight="1">
      <c r="A49" s="6" t="s">
        <v>99</v>
      </c>
      <c r="B49" s="13" t="s">
        <v>100</v>
      </c>
      <c r="C49" s="8" t="s">
        <v>15</v>
      </c>
      <c r="D49" s="8">
        <f>56098.38+63084.21+55322.17+54581.25+56304.24+61457.26+69073.11+62518.17+66686.05+53484.61</f>
        <v>598609.45</v>
      </c>
    </row>
    <row r="50" spans="1:4" ht="43.5" customHeight="1">
      <c r="A50" s="6" t="s">
        <v>101</v>
      </c>
      <c r="B50" s="13" t="s">
        <v>102</v>
      </c>
      <c r="C50" s="8" t="s">
        <v>15</v>
      </c>
      <c r="D50" s="14">
        <f>D49-D51</f>
        <v>598609.45</v>
      </c>
    </row>
    <row r="51" spans="1:4" ht="54.75" customHeight="1">
      <c r="A51" s="6" t="s">
        <v>103</v>
      </c>
      <c r="B51" s="13" t="s">
        <v>104</v>
      </c>
      <c r="C51" s="8" t="s">
        <v>15</v>
      </c>
      <c r="D51" s="8">
        <f>0</f>
        <v>0</v>
      </c>
    </row>
    <row r="52" spans="1:4" ht="67.5" customHeight="1">
      <c r="A52" s="6" t="s">
        <v>105</v>
      </c>
      <c r="B52" s="11" t="s">
        <v>106</v>
      </c>
      <c r="C52" s="8" t="s">
        <v>15</v>
      </c>
      <c r="D52" s="8">
        <v>0</v>
      </c>
    </row>
    <row r="53" spans="1:4" ht="12.75">
      <c r="A53" s="10"/>
      <c r="B53" s="10"/>
      <c r="C53" s="10"/>
      <c r="D53" s="10"/>
    </row>
    <row r="54" spans="1:4" ht="29.25" customHeight="1">
      <c r="A54" s="6" t="s">
        <v>84</v>
      </c>
      <c r="B54" s="11" t="s">
        <v>85</v>
      </c>
      <c r="C54" s="8" t="s">
        <v>7</v>
      </c>
      <c r="D54" s="8" t="s">
        <v>131</v>
      </c>
    </row>
    <row r="55" spans="1:4" ht="18" customHeight="1">
      <c r="A55" s="6" t="s">
        <v>87</v>
      </c>
      <c r="B55" s="11" t="s">
        <v>88</v>
      </c>
      <c r="C55" s="8" t="s">
        <v>7</v>
      </c>
      <c r="D55" s="8" t="s">
        <v>109</v>
      </c>
    </row>
    <row r="56" spans="1:4" ht="30.75" customHeight="1">
      <c r="A56" s="6" t="s">
        <v>90</v>
      </c>
      <c r="B56" s="11" t="s">
        <v>91</v>
      </c>
      <c r="C56" s="8" t="s">
        <v>92</v>
      </c>
      <c r="D56" s="8"/>
    </row>
    <row r="57" spans="1:4" ht="28.5" customHeight="1">
      <c r="A57" s="6" t="s">
        <v>93</v>
      </c>
      <c r="B57" s="11" t="s">
        <v>94</v>
      </c>
      <c r="C57" s="8" t="s">
        <v>15</v>
      </c>
      <c r="D57" s="8">
        <f>1785469.42+382405.14+17663.3</f>
        <v>2185537.86</v>
      </c>
    </row>
    <row r="58" spans="1:4" ht="31.5" customHeight="1">
      <c r="A58" s="6" t="s">
        <v>95</v>
      </c>
      <c r="B58" s="13" t="s">
        <v>96</v>
      </c>
      <c r="C58" s="8" t="s">
        <v>15</v>
      </c>
      <c r="D58" s="8">
        <f>1724166.85+373119.21+17663.3</f>
        <v>2114949.36</v>
      </c>
    </row>
    <row r="59" spans="1:4" ht="32.25" customHeight="1">
      <c r="A59" s="6" t="s">
        <v>97</v>
      </c>
      <c r="B59" s="13" t="s">
        <v>98</v>
      </c>
      <c r="C59" s="8" t="s">
        <v>15</v>
      </c>
      <c r="D59" s="8">
        <f>D57-D58</f>
        <v>70588.5</v>
      </c>
    </row>
    <row r="60" spans="1:4" ht="56.25" customHeight="1">
      <c r="A60" s="6" t="s">
        <v>99</v>
      </c>
      <c r="B60" s="13" t="s">
        <v>100</v>
      </c>
      <c r="C60" s="8" t="s">
        <v>15</v>
      </c>
      <c r="D60" s="8">
        <f>184726.63+11385.74+319207.54+3489.08+180363.83+8905.43+56336.02+230.23+230.23+59374.51+489.2+60773.3+502.02+57345.89+506.22+249653.52+15594.09+346351.1+21632.86+357937.18+22356.01</f>
        <v>1957390.6300000001</v>
      </c>
    </row>
    <row r="61" spans="1:4" ht="44.25" customHeight="1">
      <c r="A61" s="6" t="s">
        <v>101</v>
      </c>
      <c r="B61" s="13" t="s">
        <v>102</v>
      </c>
      <c r="C61" s="8" t="s">
        <v>15</v>
      </c>
      <c r="D61" s="8">
        <f>D60-D62</f>
        <v>1632498.4900000002</v>
      </c>
    </row>
    <row r="62" spans="1:4" ht="57.75" customHeight="1">
      <c r="A62" s="6" t="s">
        <v>103</v>
      </c>
      <c r="B62" s="13" t="s">
        <v>104</v>
      </c>
      <c r="C62" s="8" t="s">
        <v>15</v>
      </c>
      <c r="D62" s="8">
        <f>297288.07+3964.61+2074.83+2765.46+1124+6478+3749+7448.17</f>
        <v>324892.14</v>
      </c>
    </row>
    <row r="63" spans="1:4" ht="68.25" customHeight="1">
      <c r="A63" s="6" t="s">
        <v>105</v>
      </c>
      <c r="B63" s="11" t="s">
        <v>106</v>
      </c>
      <c r="C63" s="8" t="s">
        <v>15</v>
      </c>
      <c r="D63" s="8">
        <v>0</v>
      </c>
    </row>
    <row r="64" spans="1:4" ht="33" customHeight="1">
      <c r="A64" s="10" t="s">
        <v>113</v>
      </c>
      <c r="B64" s="10"/>
      <c r="C64" s="10"/>
      <c r="D64" s="10"/>
    </row>
    <row r="65" spans="1:4" ht="45" customHeight="1">
      <c r="A65" s="6" t="s">
        <v>114</v>
      </c>
      <c r="B65" s="11" t="s">
        <v>66</v>
      </c>
      <c r="C65" s="8" t="s">
        <v>67</v>
      </c>
      <c r="D65" s="8"/>
    </row>
    <row r="66" spans="1:4" ht="45" customHeight="1">
      <c r="A66" s="6" t="s">
        <v>115</v>
      </c>
      <c r="B66" s="11" t="s">
        <v>69</v>
      </c>
      <c r="C66" s="8" t="s">
        <v>67</v>
      </c>
      <c r="D66" s="8"/>
    </row>
    <row r="67" spans="1:4" ht="43.5" customHeight="1">
      <c r="A67" s="6" t="s">
        <v>116</v>
      </c>
      <c r="B67" s="11" t="s">
        <v>71</v>
      </c>
      <c r="C67" s="8" t="s">
        <v>67</v>
      </c>
      <c r="D67" s="8"/>
    </row>
    <row r="68" spans="1:4" ht="32.25" customHeight="1">
      <c r="A68" s="6" t="s">
        <v>117</v>
      </c>
      <c r="B68" s="11" t="s">
        <v>73</v>
      </c>
      <c r="C68" s="8" t="s">
        <v>15</v>
      </c>
      <c r="D68" s="8"/>
    </row>
    <row r="69" spans="1:4" ht="33" customHeight="1">
      <c r="A69" s="10" t="s">
        <v>118</v>
      </c>
      <c r="B69" s="10"/>
      <c r="C69" s="10"/>
      <c r="D69" s="10"/>
    </row>
    <row r="70" spans="1:4" ht="42" customHeight="1">
      <c r="A70" s="6" t="s">
        <v>119</v>
      </c>
      <c r="B70" s="11" t="s">
        <v>120</v>
      </c>
      <c r="C70" s="8" t="s">
        <v>67</v>
      </c>
      <c r="D70" s="8">
        <v>7</v>
      </c>
    </row>
    <row r="71" spans="1:4" ht="27.75" customHeight="1">
      <c r="A71" s="6" t="s">
        <v>121</v>
      </c>
      <c r="B71" s="11" t="s">
        <v>122</v>
      </c>
      <c r="C71" s="8" t="s">
        <v>67</v>
      </c>
      <c r="D71" s="8">
        <v>6</v>
      </c>
    </row>
    <row r="72" spans="1:4" ht="56.25" customHeight="1">
      <c r="A72" s="6" t="s">
        <v>123</v>
      </c>
      <c r="B72" s="11" t="s">
        <v>124</v>
      </c>
      <c r="C72" s="8" t="s">
        <v>15</v>
      </c>
      <c r="D72" s="8">
        <v>47083.32</v>
      </c>
    </row>
  </sheetData>
  <sheetProtection selectLockedCells="1" selectUnlockedCells="1"/>
  <mergeCells count="8">
    <mergeCell ref="A1:D1"/>
    <mergeCell ref="A7:D7"/>
    <mergeCell ref="A25:D25"/>
    <mergeCell ref="A30:D30"/>
    <mergeCell ref="A35:D35"/>
    <mergeCell ref="A42:D42"/>
    <mergeCell ref="A64:D64"/>
    <mergeCell ref="A69:D69"/>
  </mergeCells>
  <printOptions/>
  <pageMargins left="0.7875" right="0.7875" top="1.025" bottom="1.025" header="0.7875" footer="0.7875"/>
  <pageSetup horizontalDpi="300" verticalDpi="300" orientation="portrait" paperSize="9" scale="110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76"/>
  <sheetViews>
    <sheetView zoomScale="120" zoomScaleNormal="120" workbookViewId="0" topLeftCell="A22">
      <selection activeCell="D29" sqref="D29"/>
    </sheetView>
  </sheetViews>
  <sheetFormatPr defaultColWidth="12.57421875" defaultRowHeight="12.75"/>
  <cols>
    <col min="1" max="1" width="3.140625" style="0" customWidth="1"/>
    <col min="2" max="2" width="35.00390625" style="0" customWidth="1"/>
    <col min="3" max="3" width="8.421875" style="0" customWidth="1"/>
    <col min="4" max="4" width="19.421875" style="0" customWidth="1"/>
    <col min="5" max="16384" width="11.57421875" style="0" customWidth="1"/>
  </cols>
  <sheetData>
    <row r="1" spans="1:4" ht="43.5" customHeight="1">
      <c r="A1" s="1" t="s">
        <v>0</v>
      </c>
      <c r="B1" s="1"/>
      <c r="C1" s="1"/>
      <c r="D1" s="1"/>
    </row>
    <row r="2" spans="1:4" ht="12.75">
      <c r="A2" s="2"/>
      <c r="B2" s="3"/>
      <c r="C2" s="2"/>
      <c r="D2" s="2"/>
    </row>
    <row r="3" spans="1:4" ht="33.75" customHeight="1">
      <c r="A3" s="4" t="s">
        <v>1</v>
      </c>
      <c r="B3" s="5" t="s">
        <v>2</v>
      </c>
      <c r="C3" s="4" t="s">
        <v>3</v>
      </c>
      <c r="D3" s="4" t="s">
        <v>4</v>
      </c>
    </row>
    <row r="4" spans="1:4" ht="33" customHeight="1">
      <c r="A4" s="6" t="s">
        <v>5</v>
      </c>
      <c r="B4" s="7" t="s">
        <v>6</v>
      </c>
      <c r="C4" s="8" t="s">
        <v>7</v>
      </c>
      <c r="D4" s="9">
        <v>42037</v>
      </c>
    </row>
    <row r="5" spans="1:4" ht="13.5" customHeight="1">
      <c r="A5" s="6" t="s">
        <v>8</v>
      </c>
      <c r="B5" s="7" t="s">
        <v>9</v>
      </c>
      <c r="C5" s="8" t="s">
        <v>7</v>
      </c>
      <c r="D5" s="9">
        <v>41699</v>
      </c>
    </row>
    <row r="6" spans="1:4" ht="15.75" customHeight="1">
      <c r="A6" s="6" t="s">
        <v>10</v>
      </c>
      <c r="B6" s="7" t="s">
        <v>11</v>
      </c>
      <c r="C6" s="8" t="s">
        <v>7</v>
      </c>
      <c r="D6" s="9">
        <v>42004</v>
      </c>
    </row>
    <row r="7" spans="1:4" ht="45.75" customHeight="1">
      <c r="A7" s="10" t="s">
        <v>12</v>
      </c>
      <c r="B7" s="10"/>
      <c r="C7" s="10"/>
      <c r="D7" s="10"/>
    </row>
    <row r="8" spans="1:4" ht="28.5" customHeight="1">
      <c r="A8" s="6" t="s">
        <v>13</v>
      </c>
      <c r="B8" s="11" t="s">
        <v>14</v>
      </c>
      <c r="C8" s="8" t="s">
        <v>15</v>
      </c>
      <c r="D8" s="8">
        <v>0</v>
      </c>
    </row>
    <row r="9" spans="1:4" ht="14.25" customHeight="1">
      <c r="A9" s="6" t="s">
        <v>16</v>
      </c>
      <c r="B9" s="13" t="s">
        <v>17</v>
      </c>
      <c r="C9" s="8" t="s">
        <v>15</v>
      </c>
      <c r="D9" s="8">
        <v>0</v>
      </c>
    </row>
    <row r="10" spans="1:4" ht="16.5" customHeight="1">
      <c r="A10" s="6" t="s">
        <v>18</v>
      </c>
      <c r="B10" s="13" t="s">
        <v>19</v>
      </c>
      <c r="C10" s="8" t="s">
        <v>15</v>
      </c>
      <c r="D10" s="8">
        <v>0</v>
      </c>
    </row>
    <row r="11" spans="1:4" ht="41.25" customHeight="1">
      <c r="A11" s="6" t="s">
        <v>20</v>
      </c>
      <c r="B11" s="11" t="s">
        <v>21</v>
      </c>
      <c r="C11" s="8" t="s">
        <v>15</v>
      </c>
      <c r="D11" s="8">
        <f>1511581.73+50784+41262+73830+35466+18878.4+49086.6+21762.6</f>
        <v>1802651.33</v>
      </c>
    </row>
    <row r="12" spans="1:4" ht="14.25" customHeight="1">
      <c r="A12" s="6" t="s">
        <v>22</v>
      </c>
      <c r="B12" s="13" t="s">
        <v>23</v>
      </c>
      <c r="C12" s="8" t="s">
        <v>15</v>
      </c>
      <c r="D12" s="8">
        <v>1802651.33</v>
      </c>
    </row>
    <row r="13" spans="1:4" ht="14.25" customHeight="1">
      <c r="A13" s="6" t="s">
        <v>24</v>
      </c>
      <c r="B13" s="13" t="s">
        <v>25</v>
      </c>
      <c r="C13" s="8" t="s">
        <v>15</v>
      </c>
      <c r="D13" s="8">
        <v>0</v>
      </c>
    </row>
    <row r="14" spans="1:4" ht="15" customHeight="1">
      <c r="A14" s="6" t="s">
        <v>26</v>
      </c>
      <c r="B14" s="13" t="s">
        <v>27</v>
      </c>
      <c r="C14" s="8" t="s">
        <v>15</v>
      </c>
      <c r="D14" s="8">
        <v>0</v>
      </c>
    </row>
    <row r="15" spans="1:4" ht="18" customHeight="1">
      <c r="A15" s="6" t="s">
        <v>28</v>
      </c>
      <c r="B15" s="11" t="s">
        <v>29</v>
      </c>
      <c r="C15" s="8" t="s">
        <v>15</v>
      </c>
      <c r="D15" s="8">
        <f>1403698.97+37135.8+66447+35466+18878.4+44177.94</f>
        <v>1605804.1099999999</v>
      </c>
    </row>
    <row r="16" spans="1:4" ht="29.25" customHeight="1">
      <c r="A16" s="6" t="s">
        <v>30</v>
      </c>
      <c r="B16" s="13" t="s">
        <v>31</v>
      </c>
      <c r="C16" s="8" t="s">
        <v>15</v>
      </c>
      <c r="D16" s="8">
        <v>1605804.11</v>
      </c>
    </row>
    <row r="17" spans="1:4" ht="29.25" customHeight="1">
      <c r="A17" s="6" t="s">
        <v>32</v>
      </c>
      <c r="B17" s="13" t="s">
        <v>33</v>
      </c>
      <c r="C17" s="8" t="s">
        <v>15</v>
      </c>
      <c r="D17" s="8">
        <v>0</v>
      </c>
    </row>
    <row r="18" spans="1:4" ht="17.25" customHeight="1">
      <c r="A18" s="6" t="s">
        <v>34</v>
      </c>
      <c r="B18" s="13" t="s">
        <v>35</v>
      </c>
      <c r="C18" s="8" t="s">
        <v>15</v>
      </c>
      <c r="D18" s="8">
        <v>0</v>
      </c>
    </row>
    <row r="19" spans="1:4" ht="27" customHeight="1">
      <c r="A19" s="6" t="s">
        <v>36</v>
      </c>
      <c r="B19" s="13" t="s">
        <v>37</v>
      </c>
      <c r="C19" s="8" t="s">
        <v>15</v>
      </c>
      <c r="D19" s="8">
        <v>0</v>
      </c>
    </row>
    <row r="20" spans="1:4" ht="16.5" customHeight="1">
      <c r="A20" s="6" t="s">
        <v>38</v>
      </c>
      <c r="B20" s="13" t="s">
        <v>39</v>
      </c>
      <c r="C20" s="8" t="s">
        <v>15</v>
      </c>
      <c r="D20" s="8">
        <v>0</v>
      </c>
    </row>
    <row r="21" spans="1:4" ht="28.5" customHeight="1">
      <c r="A21" s="6" t="s">
        <v>40</v>
      </c>
      <c r="B21" s="11" t="s">
        <v>41</v>
      </c>
      <c r="C21" s="8" t="s">
        <v>15</v>
      </c>
      <c r="D21" s="8">
        <f>D15-1474762.13</f>
        <v>131041.97999999998</v>
      </c>
    </row>
    <row r="22" spans="1:4" ht="27" customHeight="1">
      <c r="A22" s="6" t="s">
        <v>42</v>
      </c>
      <c r="B22" s="11" t="s">
        <v>43</v>
      </c>
      <c r="C22" s="8" t="s">
        <v>15</v>
      </c>
      <c r="D22" s="8">
        <f>D23-D24</f>
        <v>-196847.2200000002</v>
      </c>
    </row>
    <row r="23" spans="1:4" ht="15" customHeight="1">
      <c r="A23" s="6" t="s">
        <v>44</v>
      </c>
      <c r="B23" s="13" t="s">
        <v>45</v>
      </c>
      <c r="C23" s="8" t="s">
        <v>15</v>
      </c>
      <c r="D23" s="8">
        <v>0</v>
      </c>
    </row>
    <row r="24" spans="1:4" ht="14.25" customHeight="1">
      <c r="A24" s="6" t="s">
        <v>46</v>
      </c>
      <c r="B24" s="13" t="s">
        <v>47</v>
      </c>
      <c r="C24" s="8" t="s">
        <v>15</v>
      </c>
      <c r="D24" s="8">
        <f>D11-D15</f>
        <v>196847.2200000002</v>
      </c>
    </row>
    <row r="25" spans="1:4" ht="126.75" customHeight="1">
      <c r="A25" s="10" t="s">
        <v>48</v>
      </c>
      <c r="B25" s="10"/>
      <c r="C25" s="10"/>
      <c r="D25" s="10"/>
    </row>
    <row r="26" spans="1:4" ht="45" customHeight="1">
      <c r="A26" s="6" t="s">
        <v>49</v>
      </c>
      <c r="B26" s="11" t="s">
        <v>50</v>
      </c>
      <c r="C26" s="8" t="s">
        <v>7</v>
      </c>
      <c r="D26" s="8" t="s">
        <v>143</v>
      </c>
    </row>
    <row r="27" spans="1:4" ht="42.75" customHeight="1">
      <c r="A27" s="6" t="s">
        <v>52</v>
      </c>
      <c r="B27" s="11" t="s">
        <v>53</v>
      </c>
      <c r="C27" s="8" t="s">
        <v>7</v>
      </c>
      <c r="D27" s="8" t="s">
        <v>144</v>
      </c>
    </row>
    <row r="28" spans="1:4" ht="12.75">
      <c r="A28" s="6" t="s">
        <v>55</v>
      </c>
      <c r="B28" s="11" t="s">
        <v>56</v>
      </c>
      <c r="C28" s="8" t="s">
        <v>7</v>
      </c>
      <c r="D28" s="9">
        <v>41925</v>
      </c>
    </row>
    <row r="29" spans="1:4" ht="9" customHeight="1">
      <c r="A29" s="10"/>
      <c r="B29" s="10"/>
      <c r="C29" s="10"/>
      <c r="D29" s="10"/>
    </row>
    <row r="30" spans="1:4" ht="9" customHeight="1">
      <c r="A30" s="10"/>
      <c r="B30" s="10"/>
      <c r="C30" s="10"/>
      <c r="D30" s="10"/>
    </row>
    <row r="31" spans="1:4" ht="26.25" customHeight="1">
      <c r="A31" s="6" t="s">
        <v>49</v>
      </c>
      <c r="B31" s="11" t="s">
        <v>50</v>
      </c>
      <c r="C31" s="8" t="s">
        <v>7</v>
      </c>
      <c r="D31" s="8" t="s">
        <v>145</v>
      </c>
    </row>
    <row r="32" spans="1:4" ht="30" customHeight="1">
      <c r="A32" s="6" t="s">
        <v>52</v>
      </c>
      <c r="B32" s="11" t="s">
        <v>53</v>
      </c>
      <c r="C32" s="8" t="s">
        <v>7</v>
      </c>
      <c r="D32" s="8" t="s">
        <v>146</v>
      </c>
    </row>
    <row r="33" spans="1:4" ht="28.5" customHeight="1">
      <c r="A33" s="6" t="s">
        <v>55</v>
      </c>
      <c r="B33" s="11" t="s">
        <v>56</v>
      </c>
      <c r="C33" s="8" t="s">
        <v>7</v>
      </c>
      <c r="D33" s="9" t="s">
        <v>147</v>
      </c>
    </row>
    <row r="34" spans="1:4" ht="31.5" customHeight="1">
      <c r="A34" s="10" t="s">
        <v>64</v>
      </c>
      <c r="B34" s="10"/>
      <c r="C34" s="10"/>
      <c r="D34" s="10"/>
    </row>
    <row r="35" spans="1:4" ht="29.25" customHeight="1">
      <c r="A35" s="6" t="s">
        <v>65</v>
      </c>
      <c r="B35" s="11" t="s">
        <v>66</v>
      </c>
      <c r="C35" s="8" t="s">
        <v>67</v>
      </c>
      <c r="D35" s="8"/>
    </row>
    <row r="36" spans="1:4" ht="29.25" customHeight="1">
      <c r="A36" s="6" t="s">
        <v>68</v>
      </c>
      <c r="B36" s="11" t="s">
        <v>69</v>
      </c>
      <c r="C36" s="8" t="s">
        <v>67</v>
      </c>
      <c r="D36" s="8"/>
    </row>
    <row r="37" spans="1:4" ht="27" customHeight="1">
      <c r="A37" s="6" t="s">
        <v>70</v>
      </c>
      <c r="B37" s="11" t="s">
        <v>71</v>
      </c>
      <c r="C37" s="8" t="s">
        <v>67</v>
      </c>
      <c r="D37" s="8"/>
    </row>
    <row r="38" spans="1:4" ht="18" customHeight="1">
      <c r="A38" s="6" t="s">
        <v>72</v>
      </c>
      <c r="B38" s="11" t="s">
        <v>73</v>
      </c>
      <c r="C38" s="8" t="s">
        <v>15</v>
      </c>
      <c r="D38" s="8"/>
    </row>
    <row r="39" spans="1:4" ht="12.75" customHeight="1">
      <c r="A39" s="10" t="s">
        <v>74</v>
      </c>
      <c r="B39" s="10"/>
      <c r="C39" s="10"/>
      <c r="D39" s="10"/>
    </row>
    <row r="40" spans="1:4" ht="39.75" customHeight="1">
      <c r="A40" s="6" t="s">
        <v>75</v>
      </c>
      <c r="B40" s="11" t="s">
        <v>76</v>
      </c>
      <c r="C40" s="8" t="s">
        <v>15</v>
      </c>
      <c r="D40" s="8">
        <v>0</v>
      </c>
    </row>
    <row r="41" spans="1:4" ht="18" customHeight="1">
      <c r="A41" s="6" t="s">
        <v>77</v>
      </c>
      <c r="B41" s="13" t="s">
        <v>17</v>
      </c>
      <c r="C41" s="8" t="s">
        <v>15</v>
      </c>
      <c r="D41" s="8">
        <v>0</v>
      </c>
    </row>
    <row r="42" spans="1:4" ht="15" customHeight="1">
      <c r="A42" s="6" t="s">
        <v>78</v>
      </c>
      <c r="B42" s="13" t="s">
        <v>19</v>
      </c>
      <c r="C42" s="8" t="s">
        <v>15</v>
      </c>
      <c r="D42" s="8">
        <v>0</v>
      </c>
    </row>
    <row r="43" spans="1:4" ht="41.25" customHeight="1">
      <c r="A43" s="6" t="s">
        <v>79</v>
      </c>
      <c r="B43" s="11" t="s">
        <v>80</v>
      </c>
      <c r="C43" s="8" t="s">
        <v>15</v>
      </c>
      <c r="D43" s="8">
        <f>D44-D45</f>
        <v>-591148.3200000001</v>
      </c>
    </row>
    <row r="44" spans="1:4" ht="14.25" customHeight="1">
      <c r="A44" s="6" t="s">
        <v>81</v>
      </c>
      <c r="B44" s="13" t="s">
        <v>17</v>
      </c>
      <c r="C44" s="8" t="s">
        <v>15</v>
      </c>
      <c r="D44" s="8">
        <v>0</v>
      </c>
    </row>
    <row r="45" spans="1:4" ht="14.25" customHeight="1">
      <c r="A45" s="6" t="s">
        <v>82</v>
      </c>
      <c r="B45" s="13" t="s">
        <v>19</v>
      </c>
      <c r="C45" s="8" t="s">
        <v>15</v>
      </c>
      <c r="D45" s="8">
        <f>191542.26+49670.26+21603.25+26198.51+14192.1+131920.04+35825.15+63662.02+56534.73</f>
        <v>591148.3200000001</v>
      </c>
    </row>
    <row r="46" spans="1:4" ht="30" customHeight="1">
      <c r="A46" s="10" t="s">
        <v>83</v>
      </c>
      <c r="B46" s="10"/>
      <c r="C46" s="10"/>
      <c r="D46" s="10"/>
    </row>
    <row r="47" spans="1:4" ht="29.25" customHeight="1">
      <c r="A47" s="6" t="s">
        <v>84</v>
      </c>
      <c r="B47" s="11" t="s">
        <v>85</v>
      </c>
      <c r="C47" s="8" t="s">
        <v>7</v>
      </c>
      <c r="D47" s="8" t="s">
        <v>134</v>
      </c>
    </row>
    <row r="48" spans="1:4" ht="16.5" customHeight="1">
      <c r="A48" s="6" t="s">
        <v>87</v>
      </c>
      <c r="B48" s="11" t="s">
        <v>88</v>
      </c>
      <c r="C48" s="8" t="s">
        <v>7</v>
      </c>
      <c r="D48" s="8" t="s">
        <v>138</v>
      </c>
    </row>
    <row r="49" spans="1:4" ht="29.25" customHeight="1">
      <c r="A49" s="6" t="s">
        <v>90</v>
      </c>
      <c r="B49" s="11" t="s">
        <v>91</v>
      </c>
      <c r="C49" s="8" t="s">
        <v>92</v>
      </c>
      <c r="D49" s="8"/>
    </row>
    <row r="50" spans="1:4" ht="18" customHeight="1">
      <c r="A50" s="6" t="s">
        <v>93</v>
      </c>
      <c r="B50" s="11" t="s">
        <v>94</v>
      </c>
      <c r="C50" s="8" t="s">
        <v>15</v>
      </c>
      <c r="D50" s="8">
        <f>270128.53+320604.83+157972.48</f>
        <v>748705.8400000001</v>
      </c>
    </row>
    <row r="51" spans="1:4" ht="15.75" customHeight="1">
      <c r="A51" s="6" t="s">
        <v>95</v>
      </c>
      <c r="B51" s="13" t="s">
        <v>96</v>
      </c>
      <c r="C51" s="8" t="s">
        <v>15</v>
      </c>
      <c r="D51" s="8">
        <f>248525.28+294406.32+143780.38</f>
        <v>686711.98</v>
      </c>
    </row>
    <row r="52" spans="1:4" ht="15" customHeight="1">
      <c r="A52" s="6" t="s">
        <v>97</v>
      </c>
      <c r="B52" s="13" t="s">
        <v>98</v>
      </c>
      <c r="C52" s="8" t="s">
        <v>15</v>
      </c>
      <c r="D52" s="14">
        <f>D50-D51</f>
        <v>61993.8600000001</v>
      </c>
    </row>
    <row r="53" spans="1:4" ht="43.5" customHeight="1">
      <c r="A53" s="6" t="s">
        <v>99</v>
      </c>
      <c r="B53" s="13" t="s">
        <v>100</v>
      </c>
      <c r="C53" s="8" t="s">
        <v>15</v>
      </c>
      <c r="D53" s="8">
        <f>82242.34+72923.76+78749.42+77091.17+48650.5+69717.23+71081.26+79151.8+78431.89+513.52+105994.71</f>
        <v>764547.6</v>
      </c>
    </row>
    <row r="54" spans="1:4" ht="43.5" customHeight="1">
      <c r="A54" s="6" t="s">
        <v>101</v>
      </c>
      <c r="B54" s="13" t="s">
        <v>102</v>
      </c>
      <c r="C54" s="8" t="s">
        <v>15</v>
      </c>
      <c r="D54" s="14">
        <f>D53-D55</f>
        <v>764547.6</v>
      </c>
    </row>
    <row r="55" spans="1:4" ht="42.75" customHeight="1">
      <c r="A55" s="6" t="s">
        <v>103</v>
      </c>
      <c r="B55" s="13" t="s">
        <v>104</v>
      </c>
      <c r="C55" s="8" t="s">
        <v>15</v>
      </c>
      <c r="D55" s="8">
        <f>0</f>
        <v>0</v>
      </c>
    </row>
    <row r="56" spans="1:4" ht="56.25" customHeight="1">
      <c r="A56" s="6" t="s">
        <v>105</v>
      </c>
      <c r="B56" s="11" t="s">
        <v>106</v>
      </c>
      <c r="C56" s="8" t="s">
        <v>15</v>
      </c>
      <c r="D56" s="8">
        <v>0</v>
      </c>
    </row>
    <row r="57" spans="1:4" ht="12.75">
      <c r="A57" s="10"/>
      <c r="B57" s="10"/>
      <c r="C57" s="10"/>
      <c r="D57" s="10"/>
    </row>
    <row r="58" spans="1:4" ht="19.5" customHeight="1">
      <c r="A58" s="6" t="s">
        <v>84</v>
      </c>
      <c r="B58" s="11" t="s">
        <v>85</v>
      </c>
      <c r="C58" s="8" t="s">
        <v>7</v>
      </c>
      <c r="D58" s="8" t="s">
        <v>131</v>
      </c>
    </row>
    <row r="59" spans="1:4" ht="18" customHeight="1">
      <c r="A59" s="6" t="s">
        <v>87</v>
      </c>
      <c r="B59" s="11" t="s">
        <v>88</v>
      </c>
      <c r="C59" s="8" t="s">
        <v>7</v>
      </c>
      <c r="D59" s="8" t="s">
        <v>109</v>
      </c>
    </row>
    <row r="60" spans="1:4" ht="29.25" customHeight="1">
      <c r="A60" s="6" t="s">
        <v>90</v>
      </c>
      <c r="B60" s="11" t="s">
        <v>91</v>
      </c>
      <c r="C60" s="8" t="s">
        <v>92</v>
      </c>
      <c r="D60" s="8"/>
    </row>
    <row r="61" spans="1:4" ht="18" customHeight="1">
      <c r="A61" s="6" t="s">
        <v>93</v>
      </c>
      <c r="B61" s="11" t="s">
        <v>94</v>
      </c>
      <c r="C61" s="8" t="s">
        <v>15</v>
      </c>
      <c r="D61" s="8">
        <f>2654196.58+553139.78+92576.68+107257.54+134588.32+101682.26+43763.06+56534.73</f>
        <v>3743738.95</v>
      </c>
    </row>
    <row r="62" spans="1:4" ht="15" customHeight="1">
      <c r="A62" s="6" t="s">
        <v>95</v>
      </c>
      <c r="B62" s="13" t="s">
        <v>96</v>
      </c>
      <c r="C62" s="8" t="s">
        <v>15</v>
      </c>
      <c r="D62" s="8">
        <f>2462654.32+503469.52+71432.39+70926.3+101682.26+43763.06</f>
        <v>3253927.8499999996</v>
      </c>
    </row>
    <row r="63" spans="1:4" ht="15" customHeight="1">
      <c r="A63" s="6" t="s">
        <v>97</v>
      </c>
      <c r="B63" s="13" t="s">
        <v>98</v>
      </c>
      <c r="C63" s="8" t="s">
        <v>15</v>
      </c>
      <c r="D63" s="14">
        <f>D61-D62</f>
        <v>489811.10000000056</v>
      </c>
    </row>
    <row r="64" spans="1:4" ht="44.25" customHeight="1">
      <c r="A64" s="6" t="s">
        <v>99</v>
      </c>
      <c r="B64" s="13" t="s">
        <v>100</v>
      </c>
      <c r="C64" s="8" t="s">
        <v>15</v>
      </c>
      <c r="D64" s="8">
        <f>328708.56+88871.57+331625.3+69418.5+326560.08+8653.55+320248.79+13460.76+333005.62+20522.86+315413.98+23419.84+325994.9+26645.41+333148.09+129846.74+331410+144112.7+333658.95+163155.48</f>
        <v>3967881.6800000006</v>
      </c>
    </row>
    <row r="65" spans="1:4" ht="44.25" customHeight="1">
      <c r="A65" s="6" t="s">
        <v>101</v>
      </c>
      <c r="B65" s="13" t="s">
        <v>102</v>
      </c>
      <c r="C65" s="8" t="s">
        <v>15</v>
      </c>
      <c r="D65" s="8">
        <f>D64-D66</f>
        <v>2684134.9400000004</v>
      </c>
    </row>
    <row r="66" spans="1:4" ht="42.75" customHeight="1">
      <c r="A66" s="6" t="s">
        <v>103</v>
      </c>
      <c r="B66" s="13" t="s">
        <v>104</v>
      </c>
      <c r="C66" s="8" t="s">
        <v>15</v>
      </c>
      <c r="D66" s="8">
        <f>163155.48+333658.95+331410+80652.59+138845.6+45818.44+16672.67+14653.26+12842.71+16858.64+17719.09+4640.09+12874.03+23925.45+52509.91+17509.83</f>
        <v>1283746.74</v>
      </c>
    </row>
    <row r="67" spans="1:4" ht="42.75" customHeight="1">
      <c r="A67" s="6" t="s">
        <v>105</v>
      </c>
      <c r="B67" s="11" t="s">
        <v>106</v>
      </c>
      <c r="C67" s="8" t="s">
        <v>15</v>
      </c>
      <c r="D67" s="8">
        <v>0</v>
      </c>
    </row>
    <row r="68" spans="1:4" ht="27" customHeight="1">
      <c r="A68" s="10" t="s">
        <v>113</v>
      </c>
      <c r="B68" s="10"/>
      <c r="C68" s="10"/>
      <c r="D68" s="10"/>
    </row>
    <row r="69" spans="1:4" ht="29.25" customHeight="1">
      <c r="A69" s="6" t="s">
        <v>114</v>
      </c>
      <c r="B69" s="11" t="s">
        <v>66</v>
      </c>
      <c r="C69" s="8" t="s">
        <v>67</v>
      </c>
      <c r="D69" s="8"/>
    </row>
    <row r="70" spans="1:4" ht="30" customHeight="1">
      <c r="A70" s="6" t="s">
        <v>115</v>
      </c>
      <c r="B70" s="11" t="s">
        <v>69</v>
      </c>
      <c r="C70" s="8" t="s">
        <v>67</v>
      </c>
      <c r="D70" s="8"/>
    </row>
    <row r="71" spans="1:4" ht="28.5" customHeight="1">
      <c r="A71" s="6" t="s">
        <v>116</v>
      </c>
      <c r="B71" s="11" t="s">
        <v>71</v>
      </c>
      <c r="C71" s="8" t="s">
        <v>67</v>
      </c>
      <c r="D71" s="8"/>
    </row>
    <row r="72" spans="1:4" ht="15" customHeight="1">
      <c r="A72" s="6" t="s">
        <v>117</v>
      </c>
      <c r="B72" s="11" t="s">
        <v>73</v>
      </c>
      <c r="C72" s="8" t="s">
        <v>15</v>
      </c>
      <c r="D72" s="8"/>
    </row>
    <row r="73" spans="1:4" ht="31.5" customHeight="1">
      <c r="A73" s="10" t="s">
        <v>118</v>
      </c>
      <c r="B73" s="10"/>
      <c r="C73" s="10"/>
      <c r="D73" s="10"/>
    </row>
    <row r="74" spans="1:4" ht="29.25" customHeight="1">
      <c r="A74" s="6" t="s">
        <v>119</v>
      </c>
      <c r="B74" s="11" t="s">
        <v>120</v>
      </c>
      <c r="C74" s="8" t="s">
        <v>67</v>
      </c>
      <c r="D74" s="8"/>
    </row>
    <row r="75" spans="1:4" ht="17.25" customHeight="1">
      <c r="A75" s="6" t="s">
        <v>121</v>
      </c>
      <c r="B75" s="11" t="s">
        <v>122</v>
      </c>
      <c r="C75" s="8" t="s">
        <v>67</v>
      </c>
      <c r="D75" s="8"/>
    </row>
    <row r="76" spans="1:4" ht="42" customHeight="1">
      <c r="A76" s="6" t="s">
        <v>123</v>
      </c>
      <c r="B76" s="11" t="s">
        <v>124</v>
      </c>
      <c r="C76" s="8" t="s">
        <v>15</v>
      </c>
      <c r="D76" s="8"/>
    </row>
  </sheetData>
  <sheetProtection selectLockedCells="1" selectUnlockedCells="1"/>
  <mergeCells count="8">
    <mergeCell ref="A1:D1"/>
    <mergeCell ref="A7:D7"/>
    <mergeCell ref="A25:D25"/>
    <mergeCell ref="A34:D34"/>
    <mergeCell ref="A39:D39"/>
    <mergeCell ref="A46:D46"/>
    <mergeCell ref="A68:D68"/>
    <mergeCell ref="A73:D73"/>
  </mergeCells>
  <printOptions/>
  <pageMargins left="0.7875" right="0.7875" top="1.025" bottom="1.025" header="0.7875" footer="0.7875"/>
  <pageSetup horizontalDpi="300" verticalDpi="300" orientation="portrait" paperSize="9" scale="110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 Тунгусова</dc:creator>
  <cp:keywords/>
  <dc:description/>
  <cp:lastModifiedBy>Анастасия  Тунгусова</cp:lastModifiedBy>
  <cp:lastPrinted>2015-03-30T13:47:01Z</cp:lastPrinted>
  <dcterms:created xsi:type="dcterms:W3CDTF">2015-03-25T10:03:52Z</dcterms:created>
  <dcterms:modified xsi:type="dcterms:W3CDTF">2015-03-30T14:06:23Z</dcterms:modified>
  <cp:category/>
  <cp:version/>
  <cp:contentType/>
  <cp:contentStatus/>
  <cp:revision>24</cp:revision>
</cp:coreProperties>
</file>